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n\Documents\NDC\El Cajon\Paper Mapping Kit\"/>
    </mc:Choice>
  </mc:AlternateContent>
  <xr:revisionPtr revIDLastSave="0" documentId="8_{A6E26AD8-1BE4-4AAB-AA11-764B9627C5A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Assignments!$B$4:$P$95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F22" i="2" l="1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8" i="2"/>
  <c r="E8" i="2"/>
  <c r="D8" i="2"/>
  <c r="C8" i="2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C97" i="1"/>
  <c r="H8" i="2" s="1"/>
  <c r="D97" i="1"/>
  <c r="E97" i="1"/>
  <c r="F97" i="1"/>
  <c r="G97" i="1"/>
  <c r="H97" i="1"/>
  <c r="I97" i="1"/>
  <c r="J97" i="1"/>
  <c r="K97" i="1"/>
  <c r="M97" i="1"/>
  <c r="N97" i="1"/>
  <c r="O97" i="1"/>
  <c r="G22" i="2" l="1"/>
  <c r="L97" i="1"/>
  <c r="G12" i="2"/>
  <c r="P97" i="1"/>
  <c r="G15" i="2"/>
  <c r="G13" i="2"/>
  <c r="G18" i="2"/>
  <c r="G16" i="2"/>
  <c r="G21" i="2"/>
  <c r="G19" i="2"/>
  <c r="G8" i="2"/>
  <c r="G14" i="2"/>
  <c r="G17" i="2"/>
  <c r="G10" i="2"/>
  <c r="G11" i="2"/>
  <c r="G20" i="2"/>
  <c r="M14" i="2" l="1"/>
  <c r="M13" i="2"/>
  <c r="M11" i="2"/>
  <c r="M18" i="2"/>
  <c r="M16" i="2"/>
  <c r="M12" i="2"/>
  <c r="M21" i="2"/>
  <c r="M17" i="2"/>
  <c r="M20" i="2"/>
  <c r="M22" i="2"/>
  <c r="K7" i="2" l="1"/>
  <c r="L7" i="2"/>
  <c r="H2" i="1" l="1"/>
  <c r="K2" i="1"/>
  <c r="L18" i="2"/>
  <c r="K12" i="2"/>
  <c r="K14" i="2"/>
  <c r="K11" i="2"/>
  <c r="K18" i="2"/>
  <c r="K22" i="2"/>
  <c r="L14" i="2"/>
  <c r="L11" i="2"/>
  <c r="L22" i="2"/>
  <c r="K16" i="2"/>
  <c r="L13" i="2"/>
  <c r="K13" i="2"/>
  <c r="K17" i="2"/>
  <c r="K21" i="2"/>
  <c r="L17" i="2"/>
  <c r="L16" i="2"/>
  <c r="L20" i="2"/>
  <c r="L12" i="2"/>
  <c r="L21" i="2"/>
  <c r="K20" i="2"/>
  <c r="E9" i="2" l="1"/>
  <c r="F9" i="2"/>
  <c r="J7" i="2"/>
  <c r="I7" i="2"/>
  <c r="L9" i="2" l="1"/>
  <c r="L2" i="1"/>
  <c r="K9" i="2"/>
  <c r="I2" i="1"/>
  <c r="N13" i="2"/>
  <c r="I13" i="2" l="1"/>
  <c r="J13" i="2"/>
  <c r="N18" i="2"/>
  <c r="N22" i="2"/>
  <c r="N21" i="2"/>
  <c r="N20" i="2"/>
  <c r="N14" i="2"/>
  <c r="N12" i="2"/>
  <c r="N11" i="2"/>
  <c r="N16" i="2" l="1"/>
  <c r="N17" i="2"/>
  <c r="J12" i="2"/>
  <c r="I16" i="2"/>
  <c r="J16" i="2"/>
  <c r="I11" i="2"/>
  <c r="I14" i="2"/>
  <c r="I12" i="2"/>
  <c r="I21" i="2"/>
  <c r="I20" i="2"/>
  <c r="J14" i="2"/>
  <c r="I17" i="2"/>
  <c r="J18" i="2"/>
  <c r="B2" i="1"/>
  <c r="I18" i="2"/>
  <c r="E2" i="1"/>
  <c r="J22" i="2"/>
  <c r="J17" i="2"/>
  <c r="J21" i="2"/>
  <c r="J20" i="2"/>
  <c r="I22" i="2"/>
  <c r="J11" i="2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<sst xmlns="http://schemas.openxmlformats.org/spreadsheetml/2006/main" count="72" uniqueCount="55">
  <si>
    <t>Sums by District Assigned</t>
  </si>
  <si>
    <t>enter your name here</t>
  </si>
  <si>
    <t>Unassigned</t>
  </si>
  <si>
    <t>Total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</si>
  <si>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</si>
  <si>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</si>
  <si>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</si>
  <si>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</si>
  <si>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</si>
  <si>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</si>
  <si>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</si>
  <si>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</si>
  <si>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</si>
  <si>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</si>
  <si>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</si>
  <si>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</si>
  <si>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</si>
  <si>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</si>
  <si>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</si>
  <si>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</si>
  <si>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</si>
  <si>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</si>
  <si>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</si>
  <si>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</si>
  <si>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</si>
  <si>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</si>
  <si>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</si>
  <si>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</si>
  <si>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</si>
  <si>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</si>
  <si>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</si>
  <si>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</si>
  <si>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</si>
  <si>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</si>
  <si>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</si>
  <si>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</si>
  <si>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</si>
  <si>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</si>
  <si>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</si>
  <si>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</si>
  <si>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</si>
  <si>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</si>
  <si>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</si>
  <si>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</si>
  <si>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other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</si>
  <si>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</si>
  <si>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</si>
  <si>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</si>
  <si>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Total Est. Pop.</t>
  </si>
  <si>
    <t>Total Est. 2020 Population</t>
  </si>
  <si>
    <t>Nov. 2020 Registration</t>
  </si>
  <si>
    <t>Nov. 2020 Voters</t>
  </si>
  <si>
    <t>When complete, please email this file to redistricting@elcajon.gov</t>
  </si>
  <si>
    <t>District (1-4)</t>
  </si>
  <si>
    <t>El Cajon 2021 Redistricting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</si>
</sst>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B16" sqref="B16"/>
    </sheetView>
  </sheetViews>
  <sheetFormatPr defaultColWidth="9.1796875" defaultRowHeight="15.5" x14ac:dyDescent="0.35"/>
  <cols>
    <col min="1" max="5" width="9.1796875" style="2"/>
    <col min="6" max="6" width="11.7265625" style="2" customWidth="1"/>
    <col min="7" max="16384" width="9.1796875" style="2"/>
  </cols>
  <sheetData>
    <row r="1" spans="1:8" x14ac:dyDescent="0.35">
      <c r="A1" s="1" t="s">
        <v>4</v>
      </c>
    </row>
    <row r="3" spans="1:8" x14ac:dyDescent="0.35">
      <c r="A3" s="2" t="s">
        <v>5</v>
      </c>
    </row>
    <row r="5" spans="1:8" x14ac:dyDescent="0.35">
      <c r="A5" s="2" t="s">
        <v>6</v>
      </c>
    </row>
    <row r="6" spans="1:8" x14ac:dyDescent="0.35">
      <c r="A6" s="2" t="s">
        <v>7</v>
      </c>
    </row>
    <row r="7" spans="1:8" x14ac:dyDescent="0.35">
      <c r="A7" s="2" t="s">
        <v>47</v>
      </c>
    </row>
    <row r="8" spans="1:8" x14ac:dyDescent="0.35">
      <c r="B8" s="2" t="s">
        <v>46</v>
      </c>
    </row>
    <row r="9" spans="1:8" x14ac:dyDescent="0.35">
      <c r="B9" s="2" t="s">
        <v>8</v>
      </c>
    </row>
    <row r="11" spans="1:8" x14ac:dyDescent="0.35">
      <c r="A11" s="1" t="s">
        <v>9</v>
      </c>
      <c r="B11" s="2" t="s">
        <v>10</v>
      </c>
    </row>
    <row r="12" spans="1:8" x14ac:dyDescent="0.35">
      <c r="B12" s="2" t="s">
        <v>11</v>
      </c>
      <c r="G12" s="3" t="s">
        <v>12</v>
      </c>
      <c r="H12" s="2" t="s">
        <v>13</v>
      </c>
    </row>
    <row r="14" spans="1:8" x14ac:dyDescent="0.35">
      <c r="A14" s="1" t="s">
        <v>14</v>
      </c>
    </row>
    <row r="15" spans="1:8" x14ac:dyDescent="0.35">
      <c r="B15" s="2" t="s">
        <v>52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9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1640625" defaultRowHeight="12" x14ac:dyDescent="0.3"/>
  <cols>
    <col min="1" max="1" width="6.1796875" style="36" bestFit="1" customWidth="1"/>
    <col min="2" max="2" width="6.54296875" style="36" bestFit="1" customWidth="1"/>
    <col min="3" max="4" width="6.26953125" style="36" customWidth="1"/>
    <col min="5" max="5" width="7.26953125" style="36" customWidth="1"/>
    <col min="6" max="6" width="6.26953125" style="36" bestFit="1" customWidth="1"/>
    <col min="7" max="7" width="6.26953125" style="42" customWidth="1"/>
    <col min="8" max="8" width="7.26953125" style="36" customWidth="1"/>
    <col min="9" max="10" width="6.26953125" style="36" customWidth="1"/>
    <col min="11" max="11" width="7.1796875" style="36" customWidth="1"/>
    <col min="12" max="12" width="6.26953125" style="42" customWidth="1"/>
    <col min="13" max="13" width="6.26953125" style="36" customWidth="1"/>
    <col min="14" max="14" width="6.81640625" style="36" customWidth="1"/>
    <col min="15" max="20" width="6.26953125" style="36" customWidth="1"/>
    <col min="21" max="21" width="6.81640625" style="5"/>
    <col min="22" max="22" width="3.453125" style="5" bestFit="1" customWidth="1"/>
    <col min="23" max="24" width="6.54296875" style="5" customWidth="1"/>
    <col min="25" max="25" width="3.54296875" style="5" customWidth="1"/>
    <col min="26" max="27" width="6.54296875" style="5" customWidth="1"/>
    <col min="28" max="28" width="3.54296875" style="5" customWidth="1"/>
    <col min="29" max="30" width="6.54296875" style="5" customWidth="1"/>
    <col min="31" max="31" width="3.54296875" style="5" customWidth="1"/>
    <col min="32" max="33" width="6.54296875" style="5" customWidth="1"/>
    <col min="34" max="16384" width="6.81640625" style="5"/>
  </cols>
  <sheetData>
    <row r="1" spans="1:20" ht="12.65" customHeight="1" thickBot="1" x14ac:dyDescent="0.35">
      <c r="A1" s="77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5"/>
      <c r="N1" s="5"/>
      <c r="O1" s="5"/>
      <c r="P1" s="5"/>
      <c r="Q1" s="5"/>
      <c r="R1" s="5"/>
      <c r="S1" s="5"/>
      <c r="T1" s="5"/>
    </row>
    <row r="2" spans="1:20" ht="12.5" thickBot="1" x14ac:dyDescent="0.35">
      <c r="A2" s="39" t="s">
        <v>35</v>
      </c>
      <c r="B2" s="37">
        <f>Results!$C$8</f>
        <v>0</v>
      </c>
      <c r="C2" s="37">
        <f>Results!$C$9</f>
        <v>-26553.75</v>
      </c>
      <c r="D2" s="39" t="s">
        <v>34</v>
      </c>
      <c r="E2" s="37">
        <f>Results!$D$8</f>
        <v>0</v>
      </c>
      <c r="F2" s="37">
        <f>Results!$D$9</f>
        <v>-26553.75</v>
      </c>
      <c r="G2" s="39" t="s">
        <v>36</v>
      </c>
      <c r="H2" s="37">
        <f>Results!$E$8</f>
        <v>0</v>
      </c>
      <c r="I2" s="37">
        <f>Results!$E$9</f>
        <v>-26553.75</v>
      </c>
      <c r="J2" s="39" t="s">
        <v>37</v>
      </c>
      <c r="K2" s="37">
        <f>Results!$F$8</f>
        <v>0</v>
      </c>
      <c r="L2" s="38">
        <f>Results!$F$9</f>
        <v>-26553.75</v>
      </c>
      <c r="M2" s="5"/>
      <c r="N2" s="5"/>
      <c r="O2" s="5"/>
      <c r="P2" s="5"/>
      <c r="Q2" s="5"/>
      <c r="R2" s="5"/>
      <c r="S2" s="5"/>
      <c r="T2" s="5"/>
    </row>
    <row r="3" spans="1:20" x14ac:dyDescent="0.3">
      <c r="G3" s="36"/>
      <c r="L3" s="36"/>
    </row>
    <row r="4" spans="1:20" ht="13.5" customHeight="1" x14ac:dyDescent="0.3">
      <c r="A4" s="51"/>
      <c r="B4" s="62" t="s">
        <v>40</v>
      </c>
      <c r="C4" s="75" t="s">
        <v>48</v>
      </c>
      <c r="D4" s="72" t="s">
        <v>18</v>
      </c>
      <c r="E4" s="73"/>
      <c r="F4" s="73"/>
      <c r="G4" s="73"/>
      <c r="H4" s="73"/>
      <c r="I4" s="73" t="s">
        <v>50</v>
      </c>
      <c r="J4" s="73"/>
      <c r="K4" s="73"/>
      <c r="L4" s="73"/>
      <c r="M4" s="72" t="s">
        <v>51</v>
      </c>
      <c r="N4" s="73"/>
      <c r="O4" s="73"/>
      <c r="P4" s="74"/>
      <c r="Q4" s="5"/>
      <c r="R4" s="5"/>
      <c r="S4" s="5"/>
      <c r="T4" s="5"/>
    </row>
    <row r="5" spans="1:20" s="4" customFormat="1" ht="24" x14ac:dyDescent="0.3">
      <c r="A5" s="58" t="s">
        <v>53</v>
      </c>
      <c r="B5" s="59" t="s">
        <v>41</v>
      </c>
      <c r="C5" s="76"/>
      <c r="D5" s="64" t="s">
        <v>19</v>
      </c>
      <c r="E5" s="60" t="s">
        <v>20</v>
      </c>
      <c r="F5" s="60" t="s">
        <v>21</v>
      </c>
      <c r="G5" s="60" t="s">
        <v>43</v>
      </c>
      <c r="H5" s="63" t="s">
        <v>22</v>
      </c>
      <c r="I5" s="60" t="s">
        <v>19</v>
      </c>
      <c r="J5" s="60" t="s">
        <v>23</v>
      </c>
      <c r="K5" s="61" t="s">
        <v>24</v>
      </c>
      <c r="L5" s="61" t="s">
        <v>44</v>
      </c>
      <c r="M5" s="58" t="s">
        <v>19</v>
      </c>
      <c r="N5" s="61" t="s">
        <v>23</v>
      </c>
      <c r="O5" s="61" t="s">
        <v>24</v>
      </c>
      <c r="P5" s="65" t="s">
        <v>44</v>
      </c>
    </row>
    <row r="6" spans="1:20" x14ac:dyDescent="0.3">
      <c r="A6" s="52"/>
      <c r="B6" s="40">
        <v>1</v>
      </c>
      <c r="C6" s="55">
        <v>23</v>
      </c>
      <c r="D6" s="55">
        <v>6.3966620000000001</v>
      </c>
      <c r="E6" s="40">
        <v>1.017353</v>
      </c>
      <c r="F6" s="40">
        <v>3.6430799999999999</v>
      </c>
      <c r="G6" s="40">
        <v>6.2399999999999999E-4</v>
      </c>
      <c r="H6" s="56">
        <v>1.7343230000000001</v>
      </c>
      <c r="I6" s="40">
        <v>16.954930999999998</v>
      </c>
      <c r="J6" s="40">
        <v>1.151956</v>
      </c>
      <c r="K6" s="41">
        <v>0.81334899999999999</v>
      </c>
      <c r="L6" s="41">
        <f>I6-J6-K6</f>
        <v>14.989625999999998</v>
      </c>
      <c r="M6" s="57">
        <v>16.809404000000001</v>
      </c>
      <c r="N6" s="41">
        <v>1.117143</v>
      </c>
      <c r="O6" s="41">
        <v>0.80886999999999998</v>
      </c>
      <c r="P6" s="53">
        <f>M6-N6-O6</f>
        <v>14.883391</v>
      </c>
      <c r="Q6" s="5"/>
      <c r="R6" s="5"/>
      <c r="S6" s="5"/>
      <c r="T6" s="5"/>
    </row>
    <row r="7" spans="1:20" x14ac:dyDescent="0.3">
      <c r="A7" s="54"/>
      <c r="B7" s="40">
        <v>2</v>
      </c>
      <c r="C7" s="55">
        <v>126</v>
      </c>
      <c r="D7" s="55">
        <v>14.876480000000001</v>
      </c>
      <c r="E7" s="40">
        <v>11.248727000000001</v>
      </c>
      <c r="F7" s="40">
        <v>2.9829210000000002</v>
      </c>
      <c r="G7" s="40">
        <v>0.64483299999999999</v>
      </c>
      <c r="H7" s="56">
        <v>0</v>
      </c>
      <c r="I7" s="40">
        <v>10.998472</v>
      </c>
      <c r="J7" s="40">
        <v>1.6252310000000001</v>
      </c>
      <c r="K7" s="41">
        <v>0.182446</v>
      </c>
      <c r="L7" s="41">
        <f t="shared" ref="L7:L70" si="0">I7-J7-K7</f>
        <v>9.1907949999999996</v>
      </c>
      <c r="M7" s="57">
        <v>7.4683260000000002</v>
      </c>
      <c r="N7" s="41">
        <v>1.1630910000000001</v>
      </c>
      <c r="O7" s="41">
        <v>0.13789699999999999</v>
      </c>
      <c r="P7" s="53">
        <f t="shared" ref="P7:P70" si="1">M7-N7-O7</f>
        <v>6.167338</v>
      </c>
      <c r="Q7" s="5"/>
      <c r="R7" s="5"/>
      <c r="S7" s="5"/>
      <c r="T7" s="5"/>
    </row>
    <row r="8" spans="1:20" x14ac:dyDescent="0.3">
      <c r="A8" s="54"/>
      <c r="B8" s="40">
        <v>3</v>
      </c>
      <c r="C8" s="55">
        <v>21</v>
      </c>
      <c r="D8" s="55">
        <v>0</v>
      </c>
      <c r="E8" s="40">
        <v>0</v>
      </c>
      <c r="F8" s="40">
        <v>0</v>
      </c>
      <c r="G8" s="40">
        <v>0</v>
      </c>
      <c r="H8" s="56">
        <v>0</v>
      </c>
      <c r="I8" s="40">
        <v>3</v>
      </c>
      <c r="J8" s="40">
        <v>0.62811700000000004</v>
      </c>
      <c r="K8" s="41">
        <v>7.7447000000000002E-2</v>
      </c>
      <c r="L8" s="41">
        <f t="shared" si="0"/>
        <v>2.2944360000000001</v>
      </c>
      <c r="M8" s="57">
        <v>2.4246810000000001</v>
      </c>
      <c r="N8" s="41">
        <v>0.47558800000000001</v>
      </c>
      <c r="O8" s="41">
        <v>5.8722999999999997E-2</v>
      </c>
      <c r="P8" s="53">
        <f t="shared" si="1"/>
        <v>1.8903699999999999</v>
      </c>
      <c r="Q8" s="5"/>
      <c r="R8" s="5"/>
      <c r="S8" s="5"/>
      <c r="T8" s="5"/>
    </row>
    <row r="9" spans="1:20" x14ac:dyDescent="0.3">
      <c r="A9" s="54"/>
      <c r="B9" s="40">
        <v>4</v>
      </c>
      <c r="C9" s="55">
        <v>480</v>
      </c>
      <c r="D9" s="55">
        <v>397.95265799999999</v>
      </c>
      <c r="E9" s="40">
        <v>23.850175</v>
      </c>
      <c r="F9" s="40">
        <v>353.15595999999999</v>
      </c>
      <c r="G9" s="40">
        <v>8.9410430000000005</v>
      </c>
      <c r="H9" s="56">
        <v>11.476552999999999</v>
      </c>
      <c r="I9" s="40">
        <v>339.58726799999999</v>
      </c>
      <c r="J9" s="40">
        <v>41.799011999999998</v>
      </c>
      <c r="K9" s="41">
        <v>8.0431439999999998</v>
      </c>
      <c r="L9" s="41">
        <f t="shared" si="0"/>
        <v>289.74511200000001</v>
      </c>
      <c r="M9" s="57">
        <v>300.01524899999998</v>
      </c>
      <c r="N9" s="41">
        <v>33.851827999999998</v>
      </c>
      <c r="O9" s="41">
        <v>6.0461689999999999</v>
      </c>
      <c r="P9" s="53">
        <f t="shared" si="1"/>
        <v>260.11725199999995</v>
      </c>
      <c r="Q9" s="5"/>
      <c r="R9" s="5"/>
      <c r="S9" s="5"/>
      <c r="T9" s="5"/>
    </row>
    <row r="10" spans="1:20" x14ac:dyDescent="0.3">
      <c r="A10" s="52"/>
      <c r="B10" s="40">
        <v>5</v>
      </c>
      <c r="C10" s="55">
        <v>2194</v>
      </c>
      <c r="D10" s="55">
        <v>1237.948967</v>
      </c>
      <c r="E10" s="40">
        <v>156.87815000000001</v>
      </c>
      <c r="F10" s="40">
        <v>1033.264197</v>
      </c>
      <c r="G10" s="40">
        <v>25.458870999999998</v>
      </c>
      <c r="H10" s="56">
        <v>18.347769</v>
      </c>
      <c r="I10" s="40">
        <v>1722.4225510000001</v>
      </c>
      <c r="J10" s="40">
        <v>220.06642600000001</v>
      </c>
      <c r="K10" s="41">
        <v>35.175324000000003</v>
      </c>
      <c r="L10" s="41">
        <f t="shared" si="0"/>
        <v>1467.180801</v>
      </c>
      <c r="M10" s="57">
        <v>1512.925532</v>
      </c>
      <c r="N10" s="41">
        <v>181.244754</v>
      </c>
      <c r="O10" s="41">
        <v>28.352242</v>
      </c>
      <c r="P10" s="53">
        <f t="shared" si="1"/>
        <v>1303.328536</v>
      </c>
      <c r="Q10" s="5"/>
      <c r="R10" s="5"/>
      <c r="S10" s="5"/>
      <c r="T10" s="5"/>
    </row>
    <row r="11" spans="1:20" x14ac:dyDescent="0.3">
      <c r="A11" s="54"/>
      <c r="B11" s="40">
        <v>6</v>
      </c>
      <c r="C11" s="55">
        <v>642</v>
      </c>
      <c r="D11" s="55">
        <v>540.25093300000003</v>
      </c>
      <c r="E11" s="40">
        <v>100.495086</v>
      </c>
      <c r="F11" s="40">
        <v>427.32016599999997</v>
      </c>
      <c r="G11" s="40">
        <v>4.7826000000000004</v>
      </c>
      <c r="H11" s="56">
        <v>7.6530690000000003</v>
      </c>
      <c r="I11" s="40">
        <v>493.99994099999998</v>
      </c>
      <c r="J11" s="40">
        <v>84.732091999999994</v>
      </c>
      <c r="K11" s="41">
        <v>10.650839</v>
      </c>
      <c r="L11" s="41">
        <f t="shared" si="0"/>
        <v>398.61700999999994</v>
      </c>
      <c r="M11" s="57">
        <v>415.90920199999999</v>
      </c>
      <c r="N11" s="41">
        <v>66.584287000000003</v>
      </c>
      <c r="O11" s="41">
        <v>8.5278259999999992</v>
      </c>
      <c r="P11" s="53">
        <f t="shared" si="1"/>
        <v>340.79708899999997</v>
      </c>
      <c r="Q11" s="5"/>
      <c r="R11" s="5"/>
      <c r="S11" s="5"/>
      <c r="T11" s="5"/>
    </row>
    <row r="12" spans="1:20" x14ac:dyDescent="0.3">
      <c r="A12" s="54"/>
      <c r="B12" s="40">
        <v>7</v>
      </c>
      <c r="C12" s="55">
        <v>90</v>
      </c>
      <c r="D12" s="55">
        <v>93.507677999999999</v>
      </c>
      <c r="E12" s="40">
        <v>8.1566849999999995</v>
      </c>
      <c r="F12" s="40">
        <v>73.154202999999995</v>
      </c>
      <c r="G12" s="40">
        <v>0</v>
      </c>
      <c r="H12" s="56">
        <v>10.664688</v>
      </c>
      <c r="I12" s="40">
        <v>107.957958</v>
      </c>
      <c r="J12" s="40">
        <v>11.359859</v>
      </c>
      <c r="K12" s="41">
        <v>2.219395</v>
      </c>
      <c r="L12" s="41">
        <f t="shared" si="0"/>
        <v>94.378703999999999</v>
      </c>
      <c r="M12" s="57">
        <v>96.893439000000001</v>
      </c>
      <c r="N12" s="41">
        <v>9.7737960000000008</v>
      </c>
      <c r="O12" s="41">
        <v>1.821572</v>
      </c>
      <c r="P12" s="53">
        <f t="shared" si="1"/>
        <v>85.298070999999993</v>
      </c>
      <c r="Q12" s="5"/>
      <c r="R12" s="5"/>
      <c r="S12" s="5"/>
      <c r="T12" s="5"/>
    </row>
    <row r="13" spans="1:20" x14ac:dyDescent="0.3">
      <c r="A13" s="54"/>
      <c r="B13" s="40">
        <v>8</v>
      </c>
      <c r="C13" s="55">
        <v>2209</v>
      </c>
      <c r="D13" s="55">
        <v>1597.0797680000001</v>
      </c>
      <c r="E13" s="40">
        <v>123.65384400000001</v>
      </c>
      <c r="F13" s="40">
        <v>1328.741835</v>
      </c>
      <c r="G13" s="40">
        <v>0</v>
      </c>
      <c r="H13" s="56">
        <v>131.183921</v>
      </c>
      <c r="I13" s="40">
        <v>1671</v>
      </c>
      <c r="J13" s="40">
        <v>191.54656700000001</v>
      </c>
      <c r="K13" s="41">
        <v>27.936295000000001</v>
      </c>
      <c r="L13" s="41">
        <f t="shared" si="0"/>
        <v>1451.5171379999999</v>
      </c>
      <c r="M13" s="57">
        <v>1489.486195</v>
      </c>
      <c r="N13" s="41">
        <v>164.02190300000001</v>
      </c>
      <c r="O13" s="41">
        <v>24.215913</v>
      </c>
      <c r="P13" s="53">
        <f t="shared" si="1"/>
        <v>1301.2483789999999</v>
      </c>
      <c r="Q13" s="5"/>
      <c r="R13" s="5"/>
      <c r="S13" s="5"/>
      <c r="T13" s="5"/>
    </row>
    <row r="14" spans="1:20" x14ac:dyDescent="0.3">
      <c r="A14" s="52"/>
      <c r="B14" s="40">
        <v>9</v>
      </c>
      <c r="C14" s="55">
        <v>1466</v>
      </c>
      <c r="D14" s="55">
        <v>1076.2193010000001</v>
      </c>
      <c r="E14" s="40">
        <v>243.59226100000001</v>
      </c>
      <c r="F14" s="40">
        <v>730.31792900000005</v>
      </c>
      <c r="G14" s="40">
        <v>18.802997000000001</v>
      </c>
      <c r="H14" s="56">
        <v>23.470918000000001</v>
      </c>
      <c r="I14" s="40">
        <v>975.19163800000001</v>
      </c>
      <c r="J14" s="40">
        <v>122.22992499999999</v>
      </c>
      <c r="K14" s="41">
        <v>15.42717</v>
      </c>
      <c r="L14" s="41">
        <f t="shared" si="0"/>
        <v>837.53454299999999</v>
      </c>
      <c r="M14" s="57">
        <v>865.27099699999997</v>
      </c>
      <c r="N14" s="41">
        <v>104.721192</v>
      </c>
      <c r="O14" s="41">
        <v>13.746454999999999</v>
      </c>
      <c r="P14" s="53">
        <f t="shared" si="1"/>
        <v>746.80335000000002</v>
      </c>
      <c r="Q14" s="5"/>
      <c r="R14" s="5"/>
      <c r="S14" s="5"/>
      <c r="T14" s="5"/>
    </row>
    <row r="15" spans="1:20" x14ac:dyDescent="0.3">
      <c r="A15" s="54"/>
      <c r="B15" s="40">
        <v>10</v>
      </c>
      <c r="C15" s="55">
        <v>872</v>
      </c>
      <c r="D15" s="55">
        <v>669.20111999999995</v>
      </c>
      <c r="E15" s="40">
        <v>145.44407899999999</v>
      </c>
      <c r="F15" s="40">
        <v>423.16738600000002</v>
      </c>
      <c r="G15" s="40">
        <v>2.3817819999999998</v>
      </c>
      <c r="H15" s="56">
        <v>15.985417</v>
      </c>
      <c r="I15" s="40">
        <v>600.56176600000003</v>
      </c>
      <c r="J15" s="40">
        <v>72.831655999999995</v>
      </c>
      <c r="K15" s="41">
        <v>9.5532419999999991</v>
      </c>
      <c r="L15" s="41">
        <f t="shared" si="0"/>
        <v>518.17686800000013</v>
      </c>
      <c r="M15" s="57">
        <v>532.509231</v>
      </c>
      <c r="N15" s="41">
        <v>62.024450000000002</v>
      </c>
      <c r="O15" s="41">
        <v>8.5219550000000002</v>
      </c>
      <c r="P15" s="53">
        <f t="shared" si="1"/>
        <v>461.96282600000001</v>
      </c>
      <c r="Q15" s="5"/>
      <c r="R15" s="5"/>
      <c r="S15" s="5"/>
      <c r="T15" s="5"/>
    </row>
    <row r="16" spans="1:20" x14ac:dyDescent="0.3">
      <c r="A16" s="54"/>
      <c r="B16" s="40">
        <v>11</v>
      </c>
      <c r="C16" s="55">
        <v>1019</v>
      </c>
      <c r="D16" s="55">
        <v>760.75405799999999</v>
      </c>
      <c r="E16" s="40">
        <v>193.45443800000001</v>
      </c>
      <c r="F16" s="40">
        <v>540.27237300000002</v>
      </c>
      <c r="G16" s="40">
        <v>0</v>
      </c>
      <c r="H16" s="56">
        <v>27.027010000000001</v>
      </c>
      <c r="I16" s="40">
        <v>845.99997599999995</v>
      </c>
      <c r="J16" s="40">
        <v>107.717838</v>
      </c>
      <c r="K16" s="41">
        <v>14.036574999999999</v>
      </c>
      <c r="L16" s="41">
        <f t="shared" si="0"/>
        <v>724.24556299999995</v>
      </c>
      <c r="M16" s="57">
        <v>745.55108499999994</v>
      </c>
      <c r="N16" s="41">
        <v>90.574095</v>
      </c>
      <c r="O16" s="41">
        <v>12.320741999999999</v>
      </c>
      <c r="P16" s="53">
        <f t="shared" si="1"/>
        <v>642.65624799999989</v>
      </c>
      <c r="Q16" s="5"/>
      <c r="R16" s="5"/>
      <c r="S16" s="5"/>
      <c r="T16" s="5"/>
    </row>
    <row r="17" spans="1:20" x14ac:dyDescent="0.3">
      <c r="A17" s="54"/>
      <c r="B17" s="40">
        <v>12</v>
      </c>
      <c r="C17" s="55">
        <v>1004</v>
      </c>
      <c r="D17" s="55">
        <v>803.77697899999998</v>
      </c>
      <c r="E17" s="40">
        <v>200.02709899999999</v>
      </c>
      <c r="F17" s="40">
        <v>431.41481199999998</v>
      </c>
      <c r="G17" s="40">
        <v>39.901243999999998</v>
      </c>
      <c r="H17" s="56">
        <v>97.433778000000004</v>
      </c>
      <c r="I17" s="40">
        <v>525</v>
      </c>
      <c r="J17" s="40">
        <v>109.92040799999999</v>
      </c>
      <c r="K17" s="41">
        <v>13.553191</v>
      </c>
      <c r="L17" s="41">
        <f t="shared" si="0"/>
        <v>401.52640099999996</v>
      </c>
      <c r="M17" s="57">
        <v>424.31915500000002</v>
      </c>
      <c r="N17" s="41">
        <v>83.227819999999994</v>
      </c>
      <c r="O17" s="41">
        <v>10.276596</v>
      </c>
      <c r="P17" s="53">
        <f t="shared" si="1"/>
        <v>330.81473900000003</v>
      </c>
      <c r="Q17" s="5"/>
      <c r="R17" s="5"/>
      <c r="S17" s="5"/>
      <c r="T17" s="5"/>
    </row>
    <row r="18" spans="1:20" x14ac:dyDescent="0.3">
      <c r="A18" s="52"/>
      <c r="B18" s="40">
        <v>13</v>
      </c>
      <c r="C18" s="55">
        <v>1552</v>
      </c>
      <c r="D18" s="55">
        <v>1293.1734120000001</v>
      </c>
      <c r="E18" s="40">
        <v>164.53810999999999</v>
      </c>
      <c r="F18" s="40">
        <v>1053.4465499999999</v>
      </c>
      <c r="G18" s="40">
        <v>9.5384620000000009</v>
      </c>
      <c r="H18" s="56">
        <v>49.001852999999997</v>
      </c>
      <c r="I18" s="40">
        <v>1084.2038379999999</v>
      </c>
      <c r="J18" s="40">
        <v>189.560025</v>
      </c>
      <c r="K18" s="41">
        <v>24.368266999999999</v>
      </c>
      <c r="L18" s="41">
        <f t="shared" si="0"/>
        <v>870.27554599999996</v>
      </c>
      <c r="M18" s="57">
        <v>906.41703900000005</v>
      </c>
      <c r="N18" s="41">
        <v>149.33987099999999</v>
      </c>
      <c r="O18" s="41">
        <v>19.061779999999999</v>
      </c>
      <c r="P18" s="53">
        <f t="shared" si="1"/>
        <v>738.01538800000003</v>
      </c>
      <c r="Q18" s="5"/>
      <c r="R18" s="5"/>
      <c r="S18" s="5"/>
      <c r="T18" s="5"/>
    </row>
    <row r="19" spans="1:20" x14ac:dyDescent="0.3">
      <c r="A19" s="54"/>
      <c r="B19" s="40">
        <v>14</v>
      </c>
      <c r="C19" s="55">
        <v>1075</v>
      </c>
      <c r="D19" s="55">
        <v>838.83086500000002</v>
      </c>
      <c r="E19" s="40">
        <v>83.105956000000006</v>
      </c>
      <c r="F19" s="40">
        <v>741.63336500000003</v>
      </c>
      <c r="G19" s="40">
        <v>6.1791359999999997</v>
      </c>
      <c r="H19" s="56">
        <v>7.8524269999999996</v>
      </c>
      <c r="I19" s="40">
        <v>633.205556</v>
      </c>
      <c r="J19" s="40">
        <v>155.91000099999999</v>
      </c>
      <c r="K19" s="41">
        <v>17.549883000000001</v>
      </c>
      <c r="L19" s="41">
        <f t="shared" si="0"/>
        <v>459.74567200000001</v>
      </c>
      <c r="M19" s="57">
        <v>488.09474</v>
      </c>
      <c r="N19" s="41">
        <v>111.999126</v>
      </c>
      <c r="O19" s="41">
        <v>12.933322</v>
      </c>
      <c r="P19" s="53">
        <f t="shared" si="1"/>
        <v>363.16229200000004</v>
      </c>
      <c r="Q19" s="5"/>
      <c r="R19" s="5"/>
      <c r="S19" s="5"/>
      <c r="T19" s="5"/>
    </row>
    <row r="20" spans="1:20" x14ac:dyDescent="0.3">
      <c r="A20" s="54"/>
      <c r="B20" s="40">
        <v>15</v>
      </c>
      <c r="C20" s="55">
        <v>1340</v>
      </c>
      <c r="D20" s="55">
        <v>853.00040200000001</v>
      </c>
      <c r="E20" s="40">
        <v>188.92015000000001</v>
      </c>
      <c r="F20" s="40">
        <v>514.82390199999998</v>
      </c>
      <c r="G20" s="40">
        <v>75.166669999999996</v>
      </c>
      <c r="H20" s="56">
        <v>64.089612000000002</v>
      </c>
      <c r="I20" s="40">
        <v>690</v>
      </c>
      <c r="J20" s="40">
        <v>175.96307999999999</v>
      </c>
      <c r="K20" s="41">
        <v>20.431168</v>
      </c>
      <c r="L20" s="41">
        <f t="shared" si="0"/>
        <v>493.605752</v>
      </c>
      <c r="M20" s="57">
        <v>530.85196299999996</v>
      </c>
      <c r="N20" s="41">
        <v>127.68295999999999</v>
      </c>
      <c r="O20" s="41">
        <v>15.054544999999999</v>
      </c>
      <c r="P20" s="53">
        <f t="shared" si="1"/>
        <v>388.11445799999996</v>
      </c>
      <c r="Q20" s="5"/>
      <c r="R20" s="5"/>
      <c r="S20" s="5"/>
      <c r="T20" s="5"/>
    </row>
    <row r="21" spans="1:20" x14ac:dyDescent="0.3">
      <c r="A21" s="54"/>
      <c r="B21" s="40">
        <v>16</v>
      </c>
      <c r="C21" s="55">
        <v>666</v>
      </c>
      <c r="D21" s="55">
        <v>395.29459700000001</v>
      </c>
      <c r="E21" s="40">
        <v>52.307707999999998</v>
      </c>
      <c r="F21" s="40">
        <v>252.90620100000001</v>
      </c>
      <c r="G21" s="40">
        <v>54.090881000000003</v>
      </c>
      <c r="H21" s="56">
        <v>28.11111</v>
      </c>
      <c r="I21" s="40">
        <v>320</v>
      </c>
      <c r="J21" s="40">
        <v>97.852367000000001</v>
      </c>
      <c r="K21" s="41">
        <v>10.024096999999999</v>
      </c>
      <c r="L21" s="41">
        <f t="shared" si="0"/>
        <v>212.12353599999997</v>
      </c>
      <c r="M21" s="57">
        <v>229.59035600000001</v>
      </c>
      <c r="N21" s="41">
        <v>64.591148000000004</v>
      </c>
      <c r="O21" s="41">
        <v>6.746988</v>
      </c>
      <c r="P21" s="53">
        <f t="shared" si="1"/>
        <v>158.25222000000002</v>
      </c>
      <c r="Q21" s="5"/>
      <c r="R21" s="5"/>
      <c r="S21" s="5"/>
      <c r="T21" s="5"/>
    </row>
    <row r="22" spans="1:20" x14ac:dyDescent="0.3">
      <c r="A22" s="52"/>
      <c r="B22" s="40">
        <v>17</v>
      </c>
      <c r="C22" s="55">
        <v>2153</v>
      </c>
      <c r="D22" s="55">
        <v>904.99998100000005</v>
      </c>
      <c r="E22" s="40">
        <v>124.999995</v>
      </c>
      <c r="F22" s="40">
        <v>554.99999000000003</v>
      </c>
      <c r="G22" s="40">
        <v>99.999988999999999</v>
      </c>
      <c r="H22" s="56">
        <v>110.000004</v>
      </c>
      <c r="I22" s="40">
        <v>758</v>
      </c>
      <c r="J22" s="40">
        <v>235.26548500000001</v>
      </c>
      <c r="K22" s="41">
        <v>17.884112999999999</v>
      </c>
      <c r="L22" s="41">
        <f t="shared" si="0"/>
        <v>504.85040199999997</v>
      </c>
      <c r="M22" s="57">
        <v>511.03738800000002</v>
      </c>
      <c r="N22" s="41">
        <v>150.106335</v>
      </c>
      <c r="O22" s="41">
        <v>13.657944000000001</v>
      </c>
      <c r="P22" s="53">
        <f t="shared" si="1"/>
        <v>347.27310900000003</v>
      </c>
      <c r="Q22" s="5"/>
      <c r="R22" s="5"/>
      <c r="S22" s="5"/>
      <c r="T22" s="5"/>
    </row>
    <row r="23" spans="1:20" x14ac:dyDescent="0.3">
      <c r="A23" s="54"/>
      <c r="B23" s="40">
        <v>18</v>
      </c>
      <c r="C23" s="55">
        <v>1561</v>
      </c>
      <c r="D23" s="55">
        <v>887.95782699999995</v>
      </c>
      <c r="E23" s="40">
        <v>135.07316</v>
      </c>
      <c r="F23" s="40">
        <v>644.90598699999998</v>
      </c>
      <c r="G23" s="40">
        <v>32.187395000000002</v>
      </c>
      <c r="H23" s="56">
        <v>55.79148</v>
      </c>
      <c r="I23" s="40">
        <v>732.10833600000001</v>
      </c>
      <c r="J23" s="40">
        <v>198.13206</v>
      </c>
      <c r="K23" s="41">
        <v>29.347632999999998</v>
      </c>
      <c r="L23" s="41">
        <f t="shared" si="0"/>
        <v>504.62864300000001</v>
      </c>
      <c r="M23" s="57">
        <v>533.604601</v>
      </c>
      <c r="N23" s="41">
        <v>142.37848299999999</v>
      </c>
      <c r="O23" s="41">
        <v>21.840944</v>
      </c>
      <c r="P23" s="53">
        <f t="shared" si="1"/>
        <v>369.38517400000006</v>
      </c>
      <c r="Q23" s="5"/>
      <c r="R23" s="5"/>
      <c r="S23" s="5"/>
      <c r="T23" s="5"/>
    </row>
    <row r="24" spans="1:20" x14ac:dyDescent="0.3">
      <c r="A24" s="54"/>
      <c r="B24" s="40">
        <v>19</v>
      </c>
      <c r="C24" s="55">
        <v>1321</v>
      </c>
      <c r="D24" s="55">
        <v>1009.865607</v>
      </c>
      <c r="E24" s="40">
        <v>168.08993599999999</v>
      </c>
      <c r="F24" s="40">
        <v>741.76761799999997</v>
      </c>
      <c r="G24" s="40">
        <v>12.93103</v>
      </c>
      <c r="H24" s="56">
        <v>53.07694</v>
      </c>
      <c r="I24" s="40">
        <v>896</v>
      </c>
      <c r="J24" s="40">
        <v>197.57460900000001</v>
      </c>
      <c r="K24" s="41">
        <v>21.868596</v>
      </c>
      <c r="L24" s="41">
        <f t="shared" si="0"/>
        <v>676.55679499999997</v>
      </c>
      <c r="M24" s="57">
        <v>708.86675700000001</v>
      </c>
      <c r="N24" s="41">
        <v>140.151329</v>
      </c>
      <c r="O24" s="41">
        <v>15.738004999999999</v>
      </c>
      <c r="P24" s="53">
        <f t="shared" si="1"/>
        <v>552.97742299999993</v>
      </c>
      <c r="Q24" s="5"/>
      <c r="R24" s="5"/>
      <c r="S24" s="5"/>
      <c r="T24" s="5"/>
    </row>
    <row r="25" spans="1:20" x14ac:dyDescent="0.3">
      <c r="A25" s="54"/>
      <c r="B25" s="40">
        <v>20</v>
      </c>
      <c r="C25" s="55">
        <v>1321</v>
      </c>
      <c r="D25" s="55">
        <v>763.43369800000005</v>
      </c>
      <c r="E25" s="40">
        <v>328.074702</v>
      </c>
      <c r="F25" s="40">
        <v>362.95350000000002</v>
      </c>
      <c r="G25" s="40">
        <v>29.268329999999999</v>
      </c>
      <c r="H25" s="56">
        <v>26.470635000000001</v>
      </c>
      <c r="I25" s="40">
        <v>730</v>
      </c>
      <c r="J25" s="40">
        <v>154.19577000000001</v>
      </c>
      <c r="K25" s="41">
        <v>17.407406999999999</v>
      </c>
      <c r="L25" s="41">
        <f t="shared" si="0"/>
        <v>558.39682299999993</v>
      </c>
      <c r="M25" s="57">
        <v>582.59259999999995</v>
      </c>
      <c r="N25" s="41">
        <v>110.493225</v>
      </c>
      <c r="O25" s="41">
        <v>12.592593000000001</v>
      </c>
      <c r="P25" s="53">
        <f t="shared" si="1"/>
        <v>459.50678199999993</v>
      </c>
      <c r="Q25" s="5"/>
      <c r="R25" s="5"/>
      <c r="S25" s="5"/>
      <c r="T25" s="5"/>
    </row>
    <row r="26" spans="1:20" x14ac:dyDescent="0.3">
      <c r="A26" s="52"/>
      <c r="B26" s="40">
        <v>21</v>
      </c>
      <c r="C26" s="55">
        <v>991</v>
      </c>
      <c r="D26" s="55">
        <v>696.56622000000004</v>
      </c>
      <c r="E26" s="40">
        <v>161.92528999999999</v>
      </c>
      <c r="F26" s="40">
        <v>477.04651000000001</v>
      </c>
      <c r="G26" s="40">
        <v>20.731701000000001</v>
      </c>
      <c r="H26" s="56">
        <v>18.529399999999999</v>
      </c>
      <c r="I26" s="40">
        <v>504</v>
      </c>
      <c r="J26" s="40">
        <v>106.45845</v>
      </c>
      <c r="K26" s="41">
        <v>12.018265</v>
      </c>
      <c r="L26" s="41">
        <f t="shared" si="0"/>
        <v>385.52328500000004</v>
      </c>
      <c r="M26" s="57">
        <v>402.22829999999999</v>
      </c>
      <c r="N26" s="41">
        <v>76.285736</v>
      </c>
      <c r="O26" s="41">
        <v>8.6940639999999991</v>
      </c>
      <c r="P26" s="53">
        <f t="shared" si="1"/>
        <v>317.24849999999998</v>
      </c>
      <c r="Q26" s="5"/>
      <c r="R26" s="5"/>
      <c r="S26" s="5"/>
      <c r="T26" s="5"/>
    </row>
    <row r="27" spans="1:20" x14ac:dyDescent="0.3">
      <c r="A27" s="54"/>
      <c r="B27" s="40">
        <v>22</v>
      </c>
      <c r="C27" s="55">
        <v>625</v>
      </c>
      <c r="D27" s="55">
        <v>491.68470000000002</v>
      </c>
      <c r="E27" s="40">
        <v>64.480001999999999</v>
      </c>
      <c r="F27" s="40">
        <v>374.26820400000003</v>
      </c>
      <c r="G27" s="40">
        <v>25.666679999999999</v>
      </c>
      <c r="H27" s="56">
        <v>24.622679999999999</v>
      </c>
      <c r="I27" s="40">
        <v>392</v>
      </c>
      <c r="J27" s="40">
        <v>103.30124600000001</v>
      </c>
      <c r="K27" s="41">
        <v>10.58713</v>
      </c>
      <c r="L27" s="41">
        <f t="shared" si="0"/>
        <v>278.11162400000001</v>
      </c>
      <c r="M27" s="57">
        <v>297.54438399999998</v>
      </c>
      <c r="N27" s="41">
        <v>70.507198000000002</v>
      </c>
      <c r="O27" s="41">
        <v>7.4570220000000003</v>
      </c>
      <c r="P27" s="53">
        <f t="shared" si="1"/>
        <v>219.58016399999997</v>
      </c>
      <c r="Q27" s="5"/>
      <c r="R27" s="5"/>
      <c r="S27" s="5"/>
      <c r="T27" s="5"/>
    </row>
    <row r="28" spans="1:20" x14ac:dyDescent="0.3">
      <c r="A28" s="54"/>
      <c r="B28" s="40">
        <v>23</v>
      </c>
      <c r="C28" s="55">
        <v>1363</v>
      </c>
      <c r="D28" s="55">
        <v>1050</v>
      </c>
      <c r="E28" s="40">
        <v>394.99989099999999</v>
      </c>
      <c r="F28" s="40">
        <v>405</v>
      </c>
      <c r="G28" s="40">
        <v>130</v>
      </c>
      <c r="H28" s="56">
        <v>79.999977999999999</v>
      </c>
      <c r="I28" s="40">
        <v>619</v>
      </c>
      <c r="J28" s="40">
        <v>163.121093</v>
      </c>
      <c r="K28" s="41">
        <v>16.717943000000002</v>
      </c>
      <c r="L28" s="41">
        <f t="shared" si="0"/>
        <v>439.16096400000004</v>
      </c>
      <c r="M28" s="57">
        <v>469.84688999999997</v>
      </c>
      <c r="N28" s="41">
        <v>111.336624</v>
      </c>
      <c r="O28" s="41">
        <v>11.775245999999999</v>
      </c>
      <c r="P28" s="53">
        <f t="shared" si="1"/>
        <v>346.73502000000002</v>
      </c>
      <c r="Q28" s="5"/>
      <c r="R28" s="5"/>
      <c r="S28" s="5"/>
      <c r="T28" s="5"/>
    </row>
    <row r="29" spans="1:20" x14ac:dyDescent="0.3">
      <c r="A29" s="54"/>
      <c r="B29" s="40">
        <v>24</v>
      </c>
      <c r="C29" s="55">
        <v>2488</v>
      </c>
      <c r="D29" s="55">
        <v>1276.8480440000001</v>
      </c>
      <c r="E29" s="40">
        <v>200.31115800000001</v>
      </c>
      <c r="F29" s="40">
        <v>943.98975700000005</v>
      </c>
      <c r="G29" s="40">
        <v>15.00001</v>
      </c>
      <c r="H29" s="56">
        <v>79.556274999999999</v>
      </c>
      <c r="I29" s="40">
        <v>1616.799634</v>
      </c>
      <c r="J29" s="40">
        <v>306.054011</v>
      </c>
      <c r="K29" s="41">
        <v>61.330745</v>
      </c>
      <c r="L29" s="41">
        <f t="shared" si="0"/>
        <v>1249.414878</v>
      </c>
      <c r="M29" s="57">
        <v>1304.8550660000001</v>
      </c>
      <c r="N29" s="41">
        <v>226.89660699999999</v>
      </c>
      <c r="O29" s="41">
        <v>55.390725000000003</v>
      </c>
      <c r="P29" s="53">
        <f t="shared" si="1"/>
        <v>1022.5677340000002</v>
      </c>
      <c r="Q29" s="5"/>
      <c r="R29" s="5"/>
      <c r="S29" s="5"/>
      <c r="T29" s="5"/>
    </row>
    <row r="30" spans="1:20" x14ac:dyDescent="0.3">
      <c r="A30" s="52"/>
      <c r="B30" s="40">
        <v>25</v>
      </c>
      <c r="C30" s="55">
        <v>1196</v>
      </c>
      <c r="D30" s="55">
        <v>720.26922999999999</v>
      </c>
      <c r="E30" s="40">
        <v>163.80797699999999</v>
      </c>
      <c r="F30" s="40">
        <v>534.10230799999999</v>
      </c>
      <c r="G30" s="40">
        <v>0</v>
      </c>
      <c r="H30" s="56">
        <v>12.549643</v>
      </c>
      <c r="I30" s="40">
        <v>828.83523500000001</v>
      </c>
      <c r="J30" s="40">
        <v>185.25496999999999</v>
      </c>
      <c r="K30" s="41">
        <v>15.141503999999999</v>
      </c>
      <c r="L30" s="41">
        <f t="shared" si="0"/>
        <v>628.438761</v>
      </c>
      <c r="M30" s="57">
        <v>656.06603900000005</v>
      </c>
      <c r="N30" s="41">
        <v>125.067807</v>
      </c>
      <c r="O30" s="41">
        <v>11.289849</v>
      </c>
      <c r="P30" s="53">
        <f t="shared" si="1"/>
        <v>519.70838300000003</v>
      </c>
      <c r="Q30" s="5"/>
      <c r="R30" s="5"/>
      <c r="S30" s="5"/>
      <c r="T30" s="5"/>
    </row>
    <row r="31" spans="1:20" x14ac:dyDescent="0.3">
      <c r="A31" s="52"/>
      <c r="B31" s="40">
        <v>26</v>
      </c>
      <c r="C31" s="55">
        <v>977</v>
      </c>
      <c r="D31" s="55">
        <v>941.53739800000005</v>
      </c>
      <c r="E31" s="40">
        <v>177.22977499999999</v>
      </c>
      <c r="F31" s="40">
        <v>729.096093</v>
      </c>
      <c r="G31" s="40">
        <v>8.0085359999999994</v>
      </c>
      <c r="H31" s="56">
        <v>24.198589999999999</v>
      </c>
      <c r="I31" s="40">
        <v>731.15471400000001</v>
      </c>
      <c r="J31" s="40">
        <v>91.585752999999997</v>
      </c>
      <c r="K31" s="41">
        <v>13.314916</v>
      </c>
      <c r="L31" s="41">
        <f t="shared" si="0"/>
        <v>626.25404500000002</v>
      </c>
      <c r="M31" s="57">
        <v>625.52175199999999</v>
      </c>
      <c r="N31" s="41">
        <v>67.174474000000004</v>
      </c>
      <c r="O31" s="41">
        <v>10.238479</v>
      </c>
      <c r="P31" s="53">
        <f t="shared" si="1"/>
        <v>548.10879899999998</v>
      </c>
      <c r="Q31" s="5"/>
      <c r="R31" s="5"/>
      <c r="S31" s="5"/>
      <c r="T31" s="5"/>
    </row>
    <row r="32" spans="1:20" x14ac:dyDescent="0.3">
      <c r="A32" s="52"/>
      <c r="B32" s="40">
        <v>27</v>
      </c>
      <c r="C32" s="55">
        <v>1441</v>
      </c>
      <c r="D32" s="55">
        <v>1035.0974450000001</v>
      </c>
      <c r="E32" s="40">
        <v>161.06937300000001</v>
      </c>
      <c r="F32" s="40">
        <v>761.86241600000005</v>
      </c>
      <c r="G32" s="40">
        <v>19.277925</v>
      </c>
      <c r="H32" s="56">
        <v>80.117964000000001</v>
      </c>
      <c r="I32" s="40">
        <v>1025.388492</v>
      </c>
      <c r="J32" s="40">
        <v>137.12453199999999</v>
      </c>
      <c r="K32" s="41">
        <v>19.993137000000001</v>
      </c>
      <c r="L32" s="41">
        <f t="shared" si="0"/>
        <v>868.27082299999995</v>
      </c>
      <c r="M32" s="57">
        <v>877.31943899999999</v>
      </c>
      <c r="N32" s="41">
        <v>121.139931</v>
      </c>
      <c r="O32" s="41">
        <v>14.961831999999999</v>
      </c>
      <c r="P32" s="53">
        <f t="shared" si="1"/>
        <v>741.21767599999998</v>
      </c>
      <c r="Q32" s="5"/>
      <c r="R32" s="5"/>
      <c r="S32" s="5"/>
      <c r="T32" s="5"/>
    </row>
    <row r="33" spans="1:20" x14ac:dyDescent="0.3">
      <c r="A33" s="52"/>
      <c r="B33" s="40">
        <v>28</v>
      </c>
      <c r="C33" s="55">
        <v>606</v>
      </c>
      <c r="D33" s="55">
        <v>485.61359299999998</v>
      </c>
      <c r="E33" s="40">
        <v>108.394457</v>
      </c>
      <c r="F33" s="40">
        <v>362.57038699999998</v>
      </c>
      <c r="G33" s="40">
        <v>2.2777780000000001</v>
      </c>
      <c r="H33" s="56">
        <v>6.3711200000000003</v>
      </c>
      <c r="I33" s="40">
        <v>415</v>
      </c>
      <c r="J33" s="40">
        <v>87.888442999999995</v>
      </c>
      <c r="K33" s="41">
        <v>9.806597</v>
      </c>
      <c r="L33" s="41">
        <f t="shared" si="0"/>
        <v>317.30495999999999</v>
      </c>
      <c r="M33" s="57">
        <v>328.99918600000001</v>
      </c>
      <c r="N33" s="41">
        <v>60.736431000000003</v>
      </c>
      <c r="O33" s="41">
        <v>7.039307</v>
      </c>
      <c r="P33" s="53">
        <f t="shared" si="1"/>
        <v>261.22344800000002</v>
      </c>
      <c r="Q33" s="5"/>
      <c r="R33" s="5"/>
      <c r="S33" s="5"/>
      <c r="T33" s="5"/>
    </row>
    <row r="34" spans="1:20" x14ac:dyDescent="0.3">
      <c r="A34" s="52"/>
      <c r="B34" s="40">
        <v>29</v>
      </c>
      <c r="C34" s="55">
        <v>1601</v>
      </c>
      <c r="D34" s="55">
        <v>785.00006099999996</v>
      </c>
      <c r="E34" s="40">
        <v>344.99989699999998</v>
      </c>
      <c r="F34" s="40">
        <v>420.000022</v>
      </c>
      <c r="G34" s="40">
        <v>10</v>
      </c>
      <c r="H34" s="56">
        <v>0</v>
      </c>
      <c r="I34" s="40">
        <v>633</v>
      </c>
      <c r="J34" s="40">
        <v>166.810428</v>
      </c>
      <c r="K34" s="41">
        <v>17.096055</v>
      </c>
      <c r="L34" s="41">
        <f t="shared" si="0"/>
        <v>449.09351700000002</v>
      </c>
      <c r="M34" s="57">
        <v>480.47345000000001</v>
      </c>
      <c r="N34" s="41">
        <v>113.85473500000001</v>
      </c>
      <c r="O34" s="41">
        <v>12.041568</v>
      </c>
      <c r="P34" s="53">
        <f t="shared" si="1"/>
        <v>354.57714700000002</v>
      </c>
      <c r="Q34" s="5"/>
      <c r="R34" s="5"/>
      <c r="S34" s="5"/>
      <c r="T34" s="5"/>
    </row>
    <row r="35" spans="1:20" x14ac:dyDescent="0.3">
      <c r="A35" s="52"/>
      <c r="B35" s="40">
        <v>30</v>
      </c>
      <c r="C35" s="55">
        <v>619</v>
      </c>
      <c r="D35" s="55">
        <v>215.435339</v>
      </c>
      <c r="E35" s="40">
        <v>79.682806999999997</v>
      </c>
      <c r="F35" s="40">
        <v>91.587737000000004</v>
      </c>
      <c r="G35" s="40">
        <v>30.047198999999999</v>
      </c>
      <c r="H35" s="56">
        <v>14.117647</v>
      </c>
      <c r="I35" s="40">
        <v>185</v>
      </c>
      <c r="J35" s="40">
        <v>56.094771999999999</v>
      </c>
      <c r="K35" s="41">
        <v>5.9210079999999996</v>
      </c>
      <c r="L35" s="41">
        <f t="shared" si="0"/>
        <v>122.98421999999999</v>
      </c>
      <c r="M35" s="57">
        <v>130.577125</v>
      </c>
      <c r="N35" s="41">
        <v>37.373142999999999</v>
      </c>
      <c r="O35" s="41">
        <v>3.590398</v>
      </c>
      <c r="P35" s="53">
        <f t="shared" si="1"/>
        <v>89.613584000000003</v>
      </c>
      <c r="Q35" s="5"/>
      <c r="R35" s="5"/>
      <c r="S35" s="5"/>
      <c r="T35" s="5"/>
    </row>
    <row r="36" spans="1:20" x14ac:dyDescent="0.3">
      <c r="A36" s="52"/>
      <c r="B36" s="40">
        <v>31</v>
      </c>
      <c r="C36" s="55">
        <v>632</v>
      </c>
      <c r="D36" s="55">
        <v>496.95920799999999</v>
      </c>
      <c r="E36" s="40">
        <v>92.861352999999994</v>
      </c>
      <c r="F36" s="40">
        <v>396.44288999999998</v>
      </c>
      <c r="G36" s="40">
        <v>1.6666700000000001</v>
      </c>
      <c r="H36" s="56">
        <v>3.4883700000000002</v>
      </c>
      <c r="I36" s="40">
        <v>361</v>
      </c>
      <c r="J36" s="40">
        <v>95.132015999999993</v>
      </c>
      <c r="K36" s="41">
        <v>9.7498830000000005</v>
      </c>
      <c r="L36" s="41">
        <f t="shared" si="0"/>
        <v>256.11810099999997</v>
      </c>
      <c r="M36" s="57">
        <v>274.01408199999997</v>
      </c>
      <c r="N36" s="41">
        <v>64.931376</v>
      </c>
      <c r="O36" s="41">
        <v>6.8673089999999997</v>
      </c>
      <c r="P36" s="53">
        <f t="shared" si="1"/>
        <v>202.21539699999997</v>
      </c>
      <c r="Q36" s="5"/>
      <c r="R36" s="5"/>
      <c r="S36" s="5"/>
      <c r="T36" s="5"/>
    </row>
    <row r="37" spans="1:20" x14ac:dyDescent="0.3">
      <c r="A37" s="52"/>
      <c r="B37" s="40">
        <v>32</v>
      </c>
      <c r="C37" s="55">
        <v>1535</v>
      </c>
      <c r="D37" s="55">
        <v>1169.1443670000001</v>
      </c>
      <c r="E37" s="40">
        <v>429.62390900000003</v>
      </c>
      <c r="F37" s="40">
        <v>666.11623599999996</v>
      </c>
      <c r="G37" s="40">
        <v>13.05555</v>
      </c>
      <c r="H37" s="56">
        <v>20.348844</v>
      </c>
      <c r="I37" s="40">
        <v>758.99998500000004</v>
      </c>
      <c r="J37" s="40">
        <v>207.492402</v>
      </c>
      <c r="K37" s="41">
        <v>30.048815000000001</v>
      </c>
      <c r="L37" s="41">
        <f t="shared" si="0"/>
        <v>521.45876800000008</v>
      </c>
      <c r="M37" s="57">
        <v>571.43712500000004</v>
      </c>
      <c r="N37" s="41">
        <v>146.43530200000001</v>
      </c>
      <c r="O37" s="41">
        <v>18.626753000000001</v>
      </c>
      <c r="P37" s="53">
        <f t="shared" si="1"/>
        <v>406.37507000000005</v>
      </c>
      <c r="Q37" s="5"/>
      <c r="R37" s="5"/>
      <c r="S37" s="5"/>
      <c r="T37" s="5"/>
    </row>
    <row r="38" spans="1:20" x14ac:dyDescent="0.3">
      <c r="A38" s="52"/>
      <c r="B38" s="40">
        <v>33</v>
      </c>
      <c r="C38" s="55">
        <v>1289</v>
      </c>
      <c r="D38" s="55">
        <v>750.87946799999997</v>
      </c>
      <c r="E38" s="40">
        <v>174.02954600000001</v>
      </c>
      <c r="F38" s="40">
        <v>519.27839200000005</v>
      </c>
      <c r="G38" s="40">
        <v>24.677420000000001</v>
      </c>
      <c r="H38" s="56">
        <v>9.0046130000000009</v>
      </c>
      <c r="I38" s="40">
        <v>787.04422</v>
      </c>
      <c r="J38" s="40">
        <v>101.058767</v>
      </c>
      <c r="K38" s="41">
        <v>16.179099000000001</v>
      </c>
      <c r="L38" s="41">
        <f t="shared" si="0"/>
        <v>669.80635400000006</v>
      </c>
      <c r="M38" s="57">
        <v>661.118382</v>
      </c>
      <c r="N38" s="41">
        <v>72.948357000000001</v>
      </c>
      <c r="O38" s="41">
        <v>12.134356</v>
      </c>
      <c r="P38" s="53">
        <f t="shared" si="1"/>
        <v>576.03566899999998</v>
      </c>
      <c r="Q38" s="5"/>
      <c r="R38" s="5"/>
      <c r="S38" s="5"/>
      <c r="T38" s="5"/>
    </row>
    <row r="39" spans="1:20" x14ac:dyDescent="0.3">
      <c r="A39" s="52"/>
      <c r="B39" s="40">
        <v>34</v>
      </c>
      <c r="C39" s="55">
        <v>759</v>
      </c>
      <c r="D39" s="55">
        <v>551.71754999999996</v>
      </c>
      <c r="E39" s="40">
        <v>117.647102</v>
      </c>
      <c r="F39" s="40">
        <v>412.78643599999998</v>
      </c>
      <c r="G39" s="40">
        <v>7.1590889999999998</v>
      </c>
      <c r="H39" s="56">
        <v>11.45833</v>
      </c>
      <c r="I39" s="40">
        <v>482</v>
      </c>
      <c r="J39" s="40">
        <v>84.711095999999998</v>
      </c>
      <c r="K39" s="41">
        <v>10.491630000000001</v>
      </c>
      <c r="L39" s="41">
        <f t="shared" si="0"/>
        <v>386.79727400000002</v>
      </c>
      <c r="M39" s="57">
        <v>395.09929699999998</v>
      </c>
      <c r="N39" s="41">
        <v>64.546451000000005</v>
      </c>
      <c r="O39" s="41">
        <v>7.5204680000000002</v>
      </c>
      <c r="P39" s="53">
        <f t="shared" si="1"/>
        <v>323.03237799999999</v>
      </c>
      <c r="Q39" s="5"/>
      <c r="R39" s="5"/>
      <c r="S39" s="5"/>
      <c r="T39" s="5"/>
    </row>
    <row r="40" spans="1:20" x14ac:dyDescent="0.3">
      <c r="A40" s="52"/>
      <c r="B40" s="40">
        <v>35</v>
      </c>
      <c r="C40" s="55">
        <v>1087</v>
      </c>
      <c r="D40" s="55">
        <v>680.26499200000001</v>
      </c>
      <c r="E40" s="40">
        <v>83.634769000000006</v>
      </c>
      <c r="F40" s="40">
        <v>471.481402</v>
      </c>
      <c r="G40" s="40">
        <v>63.870998</v>
      </c>
      <c r="H40" s="56">
        <v>8.5</v>
      </c>
      <c r="I40" s="40">
        <v>595</v>
      </c>
      <c r="J40" s="40">
        <v>76.192077999999995</v>
      </c>
      <c r="K40" s="41">
        <v>19.75414</v>
      </c>
      <c r="L40" s="41">
        <f t="shared" si="0"/>
        <v>499.05378199999996</v>
      </c>
      <c r="M40" s="57">
        <v>477.30579799999998</v>
      </c>
      <c r="N40" s="41">
        <v>56.069519</v>
      </c>
      <c r="O40" s="41">
        <v>14.815605</v>
      </c>
      <c r="P40" s="53">
        <f t="shared" si="1"/>
        <v>406.42067399999996</v>
      </c>
      <c r="Q40" s="5"/>
      <c r="R40" s="5"/>
      <c r="S40" s="5"/>
      <c r="T40" s="5"/>
    </row>
    <row r="41" spans="1:20" x14ac:dyDescent="0.3">
      <c r="A41" s="52"/>
      <c r="B41" s="40">
        <v>36</v>
      </c>
      <c r="C41" s="55">
        <v>1067</v>
      </c>
      <c r="D41" s="55">
        <v>711.31873499999995</v>
      </c>
      <c r="E41" s="40">
        <v>54.864412000000002</v>
      </c>
      <c r="F41" s="40">
        <v>581.02237200000002</v>
      </c>
      <c r="G41" s="40">
        <v>18.66667</v>
      </c>
      <c r="H41" s="56">
        <v>56.765289000000003</v>
      </c>
      <c r="I41" s="40">
        <v>715.50087799999994</v>
      </c>
      <c r="J41" s="40">
        <v>102.906006</v>
      </c>
      <c r="K41" s="41">
        <v>26.488803999999998</v>
      </c>
      <c r="L41" s="41">
        <f t="shared" si="0"/>
        <v>586.10606799999994</v>
      </c>
      <c r="M41" s="57">
        <v>586.24314000000004</v>
      </c>
      <c r="N41" s="41">
        <v>81.639219999999995</v>
      </c>
      <c r="O41" s="41">
        <v>16.488659999999999</v>
      </c>
      <c r="P41" s="53">
        <f t="shared" si="1"/>
        <v>488.11526000000003</v>
      </c>
      <c r="Q41" s="5"/>
      <c r="R41" s="5"/>
      <c r="S41" s="5"/>
      <c r="T41" s="5"/>
    </row>
    <row r="42" spans="1:20" x14ac:dyDescent="0.3">
      <c r="A42" s="52"/>
      <c r="B42" s="40">
        <v>37</v>
      </c>
      <c r="C42" s="55">
        <v>1400</v>
      </c>
      <c r="D42" s="55">
        <v>759.99987999999996</v>
      </c>
      <c r="E42" s="40">
        <v>90.000078999999999</v>
      </c>
      <c r="F42" s="40">
        <v>535.00010099999997</v>
      </c>
      <c r="G42" s="40">
        <v>14.999954000000001</v>
      </c>
      <c r="H42" s="56">
        <v>105.00001</v>
      </c>
      <c r="I42" s="40">
        <v>648</v>
      </c>
      <c r="J42" s="40">
        <v>176.485139</v>
      </c>
      <c r="K42" s="41">
        <v>28.757259999999999</v>
      </c>
      <c r="L42" s="41">
        <f t="shared" si="0"/>
        <v>442.75760100000002</v>
      </c>
      <c r="M42" s="57">
        <v>486.868763</v>
      </c>
      <c r="N42" s="41">
        <v>126.144475</v>
      </c>
      <c r="O42" s="41">
        <v>17.385881000000001</v>
      </c>
      <c r="P42" s="53">
        <f t="shared" si="1"/>
        <v>343.33840700000002</v>
      </c>
      <c r="Q42" s="5"/>
      <c r="R42" s="5"/>
      <c r="S42" s="5"/>
      <c r="T42" s="5"/>
    </row>
    <row r="43" spans="1:20" x14ac:dyDescent="0.3">
      <c r="A43" s="52"/>
      <c r="B43" s="40">
        <v>38</v>
      </c>
      <c r="C43" s="55">
        <v>1145</v>
      </c>
      <c r="D43" s="55">
        <v>717.25521000000003</v>
      </c>
      <c r="E43" s="40">
        <v>58.548459999999999</v>
      </c>
      <c r="F43" s="40">
        <v>466.01289700000001</v>
      </c>
      <c r="G43" s="40">
        <v>46.666632</v>
      </c>
      <c r="H43" s="56">
        <v>146.0274</v>
      </c>
      <c r="I43" s="40">
        <v>587.49910299999999</v>
      </c>
      <c r="J43" s="40">
        <v>82.994721999999996</v>
      </c>
      <c r="K43" s="41">
        <v>20.511196000000002</v>
      </c>
      <c r="L43" s="41">
        <f t="shared" si="0"/>
        <v>483.99318499999998</v>
      </c>
      <c r="M43" s="57">
        <v>476.75686200000001</v>
      </c>
      <c r="N43" s="41">
        <v>64.187096999999994</v>
      </c>
      <c r="O43" s="41">
        <v>13.511340000000001</v>
      </c>
      <c r="P43" s="53">
        <f t="shared" si="1"/>
        <v>399.058425</v>
      </c>
      <c r="Q43" s="5"/>
      <c r="R43" s="5"/>
      <c r="S43" s="5"/>
      <c r="T43" s="5"/>
    </row>
    <row r="44" spans="1:20" x14ac:dyDescent="0.3">
      <c r="A44" s="52"/>
      <c r="B44" s="40">
        <v>39</v>
      </c>
      <c r="C44" s="55">
        <v>1190</v>
      </c>
      <c r="D44" s="55">
        <v>719.58040700000004</v>
      </c>
      <c r="E44" s="40">
        <v>165.48919799999999</v>
      </c>
      <c r="F44" s="40">
        <v>423.17681499999998</v>
      </c>
      <c r="G44" s="40">
        <v>105.42858200000001</v>
      </c>
      <c r="H44" s="56">
        <v>9.4144179999999995</v>
      </c>
      <c r="I44" s="40">
        <v>542</v>
      </c>
      <c r="J44" s="40">
        <v>150.239431</v>
      </c>
      <c r="K44" s="41">
        <v>24.100791000000001</v>
      </c>
      <c r="L44" s="41">
        <f t="shared" si="0"/>
        <v>367.65977800000002</v>
      </c>
      <c r="M44" s="57">
        <v>406.767786</v>
      </c>
      <c r="N44" s="41">
        <v>107.313878</v>
      </c>
      <c r="O44" s="41">
        <v>14.460474</v>
      </c>
      <c r="P44" s="53">
        <f t="shared" si="1"/>
        <v>284.99343400000004</v>
      </c>
      <c r="Q44" s="5"/>
      <c r="R44" s="5"/>
      <c r="S44" s="5"/>
      <c r="T44" s="5"/>
    </row>
    <row r="45" spans="1:20" x14ac:dyDescent="0.3">
      <c r="A45" s="52"/>
      <c r="B45" s="40">
        <v>40</v>
      </c>
      <c r="C45" s="55">
        <v>1379</v>
      </c>
      <c r="D45" s="55">
        <v>753.01507400000003</v>
      </c>
      <c r="E45" s="40">
        <v>121.929616</v>
      </c>
      <c r="F45" s="40">
        <v>587.74622099999999</v>
      </c>
      <c r="G45" s="40">
        <v>20.612946000000001</v>
      </c>
      <c r="H45" s="56">
        <v>22.726293999999999</v>
      </c>
      <c r="I45" s="40">
        <v>667</v>
      </c>
      <c r="J45" s="40">
        <v>171.459215</v>
      </c>
      <c r="K45" s="41">
        <v>36.186107</v>
      </c>
      <c r="L45" s="41">
        <f t="shared" si="0"/>
        <v>459.35467800000004</v>
      </c>
      <c r="M45" s="57">
        <v>490.99594000000002</v>
      </c>
      <c r="N45" s="41">
        <v>105.450453</v>
      </c>
      <c r="O45" s="41">
        <v>28.358765999999999</v>
      </c>
      <c r="P45" s="53">
        <f t="shared" si="1"/>
        <v>357.18672100000003</v>
      </c>
      <c r="Q45" s="5"/>
      <c r="R45" s="5"/>
      <c r="S45" s="5"/>
      <c r="T45" s="5"/>
    </row>
    <row r="46" spans="1:20" x14ac:dyDescent="0.3">
      <c r="A46" s="52"/>
      <c r="B46" s="40">
        <v>41</v>
      </c>
      <c r="C46" s="55">
        <v>1453</v>
      </c>
      <c r="D46" s="55">
        <v>656.46808399999998</v>
      </c>
      <c r="E46" s="40">
        <v>114.806425</v>
      </c>
      <c r="F46" s="40">
        <v>497.343255</v>
      </c>
      <c r="G46" s="40">
        <v>36.818196</v>
      </c>
      <c r="H46" s="56">
        <v>7.5000070000000001</v>
      </c>
      <c r="I46" s="40">
        <v>617</v>
      </c>
      <c r="J46" s="40">
        <v>204.738114</v>
      </c>
      <c r="K46" s="41">
        <v>28.992657999999999</v>
      </c>
      <c r="L46" s="41">
        <f t="shared" si="0"/>
        <v>383.269228</v>
      </c>
      <c r="M46" s="57">
        <v>444.85608500000001</v>
      </c>
      <c r="N46" s="41">
        <v>125.56599</v>
      </c>
      <c r="O46" s="41">
        <v>24.915565000000001</v>
      </c>
      <c r="P46" s="53">
        <f t="shared" si="1"/>
        <v>294.37452999999999</v>
      </c>
      <c r="Q46" s="5"/>
      <c r="R46" s="5"/>
      <c r="S46" s="5"/>
      <c r="T46" s="5"/>
    </row>
    <row r="47" spans="1:20" x14ac:dyDescent="0.3">
      <c r="A47" s="52"/>
      <c r="B47" s="40">
        <v>42</v>
      </c>
      <c r="C47" s="55">
        <v>788</v>
      </c>
      <c r="D47" s="55">
        <v>333.54488099999998</v>
      </c>
      <c r="E47" s="40">
        <v>22.359845</v>
      </c>
      <c r="F47" s="40">
        <v>282.56028099999997</v>
      </c>
      <c r="G47" s="40">
        <v>18.554213000000001</v>
      </c>
      <c r="H47" s="56">
        <v>10.070422000000001</v>
      </c>
      <c r="I47" s="40">
        <v>416</v>
      </c>
      <c r="J47" s="40">
        <v>87.430423000000005</v>
      </c>
      <c r="K47" s="41">
        <v>17.619526</v>
      </c>
      <c r="L47" s="41">
        <f t="shared" si="0"/>
        <v>310.95005099999997</v>
      </c>
      <c r="M47" s="57">
        <v>290.27422200000001</v>
      </c>
      <c r="N47" s="41">
        <v>57.843701000000003</v>
      </c>
      <c r="O47" s="41">
        <v>13.737258000000001</v>
      </c>
      <c r="P47" s="53">
        <f t="shared" si="1"/>
        <v>218.693263</v>
      </c>
      <c r="Q47" s="5"/>
      <c r="R47" s="5"/>
      <c r="S47" s="5"/>
      <c r="T47" s="5"/>
    </row>
    <row r="48" spans="1:20" x14ac:dyDescent="0.3">
      <c r="A48" s="52"/>
      <c r="B48" s="40">
        <v>43</v>
      </c>
      <c r="C48" s="55">
        <v>1193</v>
      </c>
      <c r="D48" s="55">
        <v>476.20670000000001</v>
      </c>
      <c r="E48" s="40">
        <v>51.915900999999998</v>
      </c>
      <c r="F48" s="40">
        <v>334.79309000000001</v>
      </c>
      <c r="G48" s="40">
        <v>39.638598999999999</v>
      </c>
      <c r="H48" s="56">
        <v>34.859200000000001</v>
      </c>
      <c r="I48" s="40">
        <v>300</v>
      </c>
      <c r="J48" s="40">
        <v>63.050784999999998</v>
      </c>
      <c r="K48" s="41">
        <v>12.706389</v>
      </c>
      <c r="L48" s="41">
        <f t="shared" si="0"/>
        <v>224.24282600000001</v>
      </c>
      <c r="M48" s="57">
        <v>209.33238</v>
      </c>
      <c r="N48" s="41">
        <v>41.714207000000002</v>
      </c>
      <c r="O48" s="41">
        <v>9.9066759999999991</v>
      </c>
      <c r="P48" s="53">
        <f t="shared" si="1"/>
        <v>157.71149700000001</v>
      </c>
      <c r="Q48" s="5"/>
      <c r="R48" s="5"/>
      <c r="S48" s="5"/>
      <c r="T48" s="5"/>
    </row>
    <row r="49" spans="1:20" x14ac:dyDescent="0.3">
      <c r="A49" s="52"/>
      <c r="B49" s="40">
        <v>44</v>
      </c>
      <c r="C49" s="55">
        <v>1636</v>
      </c>
      <c r="D49" s="55">
        <v>621.32898</v>
      </c>
      <c r="E49" s="40">
        <v>121.7266</v>
      </c>
      <c r="F49" s="40">
        <v>416.23079999999999</v>
      </c>
      <c r="G49" s="40">
        <v>54.059398999999999</v>
      </c>
      <c r="H49" s="56">
        <v>25.578899</v>
      </c>
      <c r="I49" s="40">
        <v>524</v>
      </c>
      <c r="J49" s="40">
        <v>110.12871</v>
      </c>
      <c r="K49" s="41">
        <v>22.193826999999999</v>
      </c>
      <c r="L49" s="41">
        <f t="shared" si="0"/>
        <v>391.67746299999999</v>
      </c>
      <c r="M49" s="57">
        <v>365.63387999999998</v>
      </c>
      <c r="N49" s="41">
        <v>72.860816999999997</v>
      </c>
      <c r="O49" s="41">
        <v>17.303661000000002</v>
      </c>
      <c r="P49" s="53">
        <f t="shared" si="1"/>
        <v>275.469402</v>
      </c>
      <c r="Q49" s="5"/>
      <c r="R49" s="5"/>
      <c r="S49" s="5"/>
      <c r="T49" s="5"/>
    </row>
    <row r="50" spans="1:20" x14ac:dyDescent="0.3">
      <c r="A50" s="52"/>
      <c r="B50" s="40">
        <v>45</v>
      </c>
      <c r="C50" s="55">
        <v>1578</v>
      </c>
      <c r="D50" s="55">
        <v>969.96802000000002</v>
      </c>
      <c r="E50" s="40">
        <v>324.92529000000002</v>
      </c>
      <c r="F50" s="40">
        <v>500.16519</v>
      </c>
      <c r="G50" s="40">
        <v>99.107101</v>
      </c>
      <c r="H50" s="56">
        <v>42.436999999999998</v>
      </c>
      <c r="I50" s="40">
        <v>576</v>
      </c>
      <c r="J50" s="40">
        <v>121.41803</v>
      </c>
      <c r="K50" s="41">
        <v>37.131348000000003</v>
      </c>
      <c r="L50" s="41">
        <f t="shared" si="0"/>
        <v>417.45062200000001</v>
      </c>
      <c r="M50" s="57">
        <v>408.90893999999997</v>
      </c>
      <c r="N50" s="41">
        <v>84.734283000000005</v>
      </c>
      <c r="O50" s="41">
        <v>24.599518</v>
      </c>
      <c r="P50" s="53">
        <f t="shared" si="1"/>
        <v>299.57513899999998</v>
      </c>
      <c r="Q50" s="5"/>
      <c r="R50" s="5"/>
      <c r="S50" s="5"/>
      <c r="T50" s="5"/>
    </row>
    <row r="51" spans="1:20" x14ac:dyDescent="0.3">
      <c r="A51" s="52"/>
      <c r="B51" s="40">
        <v>46</v>
      </c>
      <c r="C51" s="55">
        <v>1081</v>
      </c>
      <c r="D51" s="55">
        <v>599.94978800000001</v>
      </c>
      <c r="E51" s="40">
        <v>174.44165799999999</v>
      </c>
      <c r="F51" s="40">
        <v>357.90253200000001</v>
      </c>
      <c r="G51" s="40">
        <v>64.508429000000007</v>
      </c>
      <c r="H51" s="56">
        <v>3.0973419999999998</v>
      </c>
      <c r="I51" s="40">
        <v>498.09532200000001</v>
      </c>
      <c r="J51" s="40">
        <v>93.704189</v>
      </c>
      <c r="K51" s="41">
        <v>25.301856999999998</v>
      </c>
      <c r="L51" s="41">
        <f t="shared" si="0"/>
        <v>379.08927600000004</v>
      </c>
      <c r="M51" s="57">
        <v>368.03684700000002</v>
      </c>
      <c r="N51" s="41">
        <v>65.583482000000004</v>
      </c>
      <c r="O51" s="41">
        <v>17.720825000000001</v>
      </c>
      <c r="P51" s="53">
        <f t="shared" si="1"/>
        <v>284.73254000000003</v>
      </c>
      <c r="Q51" s="5"/>
      <c r="R51" s="5"/>
      <c r="S51" s="5"/>
      <c r="T51" s="5"/>
    </row>
    <row r="52" spans="1:20" x14ac:dyDescent="0.3">
      <c r="A52" s="52"/>
      <c r="B52" s="40">
        <v>47</v>
      </c>
      <c r="C52" s="55">
        <v>1376</v>
      </c>
      <c r="D52" s="55">
        <v>630</v>
      </c>
      <c r="E52" s="40">
        <v>10</v>
      </c>
      <c r="F52" s="40">
        <v>620</v>
      </c>
      <c r="G52" s="40">
        <v>0</v>
      </c>
      <c r="H52" s="56">
        <v>0</v>
      </c>
      <c r="I52" s="40">
        <v>584</v>
      </c>
      <c r="J52" s="40">
        <v>141.21036000000001</v>
      </c>
      <c r="K52" s="41">
        <v>29.340229000000001</v>
      </c>
      <c r="L52" s="41">
        <f t="shared" si="0"/>
        <v>413.44941099999994</v>
      </c>
      <c r="M52" s="57">
        <v>434.06281000000001</v>
      </c>
      <c r="N52" s="41">
        <v>95.581153999999998</v>
      </c>
      <c r="O52" s="41">
        <v>22.005172999999999</v>
      </c>
      <c r="P52" s="53">
        <f t="shared" si="1"/>
        <v>316.47648300000003</v>
      </c>
      <c r="Q52" s="5"/>
      <c r="R52" s="5"/>
      <c r="S52" s="5"/>
      <c r="T52" s="5"/>
    </row>
    <row r="53" spans="1:20" x14ac:dyDescent="0.3">
      <c r="A53" s="52"/>
      <c r="B53" s="40">
        <v>48</v>
      </c>
      <c r="C53" s="55">
        <v>700</v>
      </c>
      <c r="D53" s="55">
        <v>314.36840999999998</v>
      </c>
      <c r="E53" s="40">
        <v>75.358902</v>
      </c>
      <c r="F53" s="40">
        <v>125.06140000000001</v>
      </c>
      <c r="G53" s="40">
        <v>100.5425</v>
      </c>
      <c r="H53" s="56">
        <v>12.834199999999999</v>
      </c>
      <c r="I53" s="40">
        <v>279</v>
      </c>
      <c r="J53" s="40">
        <v>84.596976999999995</v>
      </c>
      <c r="K53" s="41">
        <v>8.9295200000000001</v>
      </c>
      <c r="L53" s="41">
        <f t="shared" si="0"/>
        <v>185.47350300000002</v>
      </c>
      <c r="M53" s="57">
        <v>196.92440999999999</v>
      </c>
      <c r="N53" s="41">
        <v>56.362740000000002</v>
      </c>
      <c r="O53" s="41">
        <v>5.4147090000000002</v>
      </c>
      <c r="P53" s="53">
        <f t="shared" si="1"/>
        <v>135.146961</v>
      </c>
      <c r="Q53" s="5"/>
      <c r="R53" s="5"/>
      <c r="S53" s="5"/>
      <c r="T53" s="5"/>
    </row>
    <row r="54" spans="1:20" x14ac:dyDescent="0.3">
      <c r="A54" s="52"/>
      <c r="B54" s="40">
        <v>49</v>
      </c>
      <c r="C54" s="55">
        <v>1380</v>
      </c>
      <c r="D54" s="55">
        <v>1110.0001999999999</v>
      </c>
      <c r="E54" s="40">
        <v>469.99994700000002</v>
      </c>
      <c r="F54" s="40">
        <v>494.99993799999999</v>
      </c>
      <c r="G54" s="40">
        <v>99.999908000000005</v>
      </c>
      <c r="H54" s="56">
        <v>45</v>
      </c>
      <c r="I54" s="40">
        <v>554</v>
      </c>
      <c r="J54" s="40">
        <v>167.981098</v>
      </c>
      <c r="K54" s="41">
        <v>17.731017999999999</v>
      </c>
      <c r="L54" s="41">
        <f t="shared" si="0"/>
        <v>368.28788400000002</v>
      </c>
      <c r="M54" s="57">
        <v>391.02553699999999</v>
      </c>
      <c r="N54" s="41">
        <v>111.91740900000001</v>
      </c>
      <c r="O54" s="41">
        <v>10.751787999999999</v>
      </c>
      <c r="P54" s="53">
        <f t="shared" si="1"/>
        <v>268.35633999999999</v>
      </c>
      <c r="Q54" s="5"/>
      <c r="R54" s="5"/>
      <c r="S54" s="5"/>
      <c r="T54" s="5"/>
    </row>
    <row r="55" spans="1:20" x14ac:dyDescent="0.3">
      <c r="A55" s="52"/>
      <c r="B55" s="40">
        <v>50</v>
      </c>
      <c r="C55" s="55">
        <v>2024</v>
      </c>
      <c r="D55" s="55">
        <v>985</v>
      </c>
      <c r="E55" s="40">
        <v>335.00004000000001</v>
      </c>
      <c r="F55" s="40">
        <v>400.00006999999999</v>
      </c>
      <c r="G55" s="40">
        <v>160</v>
      </c>
      <c r="H55" s="56">
        <v>30.000050999999999</v>
      </c>
      <c r="I55" s="40">
        <v>697</v>
      </c>
      <c r="J55" s="40">
        <v>211.34084000000001</v>
      </c>
      <c r="K55" s="41">
        <v>22.307796</v>
      </c>
      <c r="L55" s="41">
        <f t="shared" si="0"/>
        <v>463.35136399999999</v>
      </c>
      <c r="M55" s="57">
        <v>491.95812999999998</v>
      </c>
      <c r="N55" s="41">
        <v>140.80582999999999</v>
      </c>
      <c r="O55" s="41">
        <v>13.527068</v>
      </c>
      <c r="P55" s="53">
        <f t="shared" si="1"/>
        <v>337.62523199999998</v>
      </c>
      <c r="Q55" s="5"/>
      <c r="R55" s="5"/>
      <c r="S55" s="5"/>
      <c r="T55" s="5"/>
    </row>
    <row r="56" spans="1:20" x14ac:dyDescent="0.3">
      <c r="A56" s="52"/>
      <c r="B56" s="40">
        <v>51</v>
      </c>
      <c r="C56" s="55">
        <v>855</v>
      </c>
      <c r="D56" s="55">
        <v>593.67089299999998</v>
      </c>
      <c r="E56" s="40">
        <v>97.085429000000005</v>
      </c>
      <c r="F56" s="40">
        <v>452.513936</v>
      </c>
      <c r="G56" s="40">
        <v>13.571426000000001</v>
      </c>
      <c r="H56" s="56">
        <v>18.5</v>
      </c>
      <c r="I56" s="40">
        <v>489</v>
      </c>
      <c r="J56" s="40">
        <v>137.76800299999999</v>
      </c>
      <c r="K56" s="41">
        <v>18.276916</v>
      </c>
      <c r="L56" s="41">
        <f t="shared" si="0"/>
        <v>332.95508099999995</v>
      </c>
      <c r="M56" s="57">
        <v>352.57814100000002</v>
      </c>
      <c r="N56" s="41">
        <v>96.388138999999995</v>
      </c>
      <c r="O56" s="41">
        <v>12.860469999999999</v>
      </c>
      <c r="P56" s="53">
        <f t="shared" si="1"/>
        <v>243.32953200000006</v>
      </c>
      <c r="Q56" s="5"/>
      <c r="R56" s="5"/>
      <c r="S56" s="5"/>
      <c r="T56" s="5"/>
    </row>
    <row r="57" spans="1:20" x14ac:dyDescent="0.3">
      <c r="A57" s="52"/>
      <c r="B57" s="40">
        <v>52</v>
      </c>
      <c r="C57" s="55">
        <v>1326</v>
      </c>
      <c r="D57" s="55">
        <v>685.329206</v>
      </c>
      <c r="E57" s="40">
        <v>247.91453000000001</v>
      </c>
      <c r="F57" s="40">
        <v>347.48599999999999</v>
      </c>
      <c r="G57" s="40">
        <v>51.428609999999999</v>
      </c>
      <c r="H57" s="56">
        <v>16.5</v>
      </c>
      <c r="I57" s="40">
        <v>535</v>
      </c>
      <c r="J57" s="40">
        <v>162.22001499999999</v>
      </c>
      <c r="K57" s="41">
        <v>17.122914999999999</v>
      </c>
      <c r="L57" s="41">
        <f t="shared" si="0"/>
        <v>355.65707000000003</v>
      </c>
      <c r="M57" s="57">
        <v>377.61492299999998</v>
      </c>
      <c r="N57" s="41">
        <v>108.07908500000001</v>
      </c>
      <c r="O57" s="41">
        <v>10.383044</v>
      </c>
      <c r="P57" s="53">
        <f t="shared" si="1"/>
        <v>259.15279399999997</v>
      </c>
      <c r="Q57" s="5"/>
      <c r="R57" s="5"/>
      <c r="S57" s="5"/>
      <c r="T57" s="5"/>
    </row>
    <row r="58" spans="1:20" x14ac:dyDescent="0.3">
      <c r="A58" s="52"/>
      <c r="B58" s="40">
        <v>53</v>
      </c>
      <c r="C58" s="55">
        <v>1479</v>
      </c>
      <c r="D58" s="55">
        <v>854.25590699999998</v>
      </c>
      <c r="E58" s="40">
        <v>276.99588699999998</v>
      </c>
      <c r="F58" s="40">
        <v>480.06743299999999</v>
      </c>
      <c r="G58" s="40">
        <v>55.000061000000002</v>
      </c>
      <c r="H58" s="56">
        <v>29.52</v>
      </c>
      <c r="I58" s="40">
        <v>715.00000199999999</v>
      </c>
      <c r="J58" s="40">
        <v>218.60028800000001</v>
      </c>
      <c r="K58" s="41">
        <v>22.407792000000001</v>
      </c>
      <c r="L58" s="41">
        <f t="shared" si="0"/>
        <v>473.99192200000005</v>
      </c>
      <c r="M58" s="57">
        <v>512.81625599999995</v>
      </c>
      <c r="N58" s="41">
        <v>144.32338899999999</v>
      </c>
      <c r="O58" s="41">
        <v>15.050148</v>
      </c>
      <c r="P58" s="53">
        <f t="shared" si="1"/>
        <v>353.44271899999995</v>
      </c>
      <c r="Q58" s="5"/>
      <c r="R58" s="5"/>
      <c r="S58" s="5"/>
      <c r="T58" s="5"/>
    </row>
    <row r="59" spans="1:20" x14ac:dyDescent="0.3">
      <c r="A59" s="52"/>
      <c r="B59" s="40">
        <v>54</v>
      </c>
      <c r="C59" s="55">
        <v>1783</v>
      </c>
      <c r="D59" s="55">
        <v>821.14529400000004</v>
      </c>
      <c r="E59" s="40">
        <v>220.49309700000001</v>
      </c>
      <c r="F59" s="40">
        <v>377.879097</v>
      </c>
      <c r="G59" s="40">
        <v>185.080704</v>
      </c>
      <c r="H59" s="56">
        <v>37.692278999999999</v>
      </c>
      <c r="I59" s="40">
        <v>595</v>
      </c>
      <c r="J59" s="40">
        <v>158.63759899999999</v>
      </c>
      <c r="K59" s="41">
        <v>24.965035</v>
      </c>
      <c r="L59" s="41">
        <f t="shared" si="0"/>
        <v>411.39736599999998</v>
      </c>
      <c r="M59" s="57">
        <v>416.604018</v>
      </c>
      <c r="N59" s="41">
        <v>112.899021</v>
      </c>
      <c r="O59" s="41">
        <v>13.522727</v>
      </c>
      <c r="P59" s="53">
        <f t="shared" si="1"/>
        <v>290.18227000000002</v>
      </c>
      <c r="Q59" s="5"/>
      <c r="R59" s="5"/>
      <c r="S59" s="5"/>
      <c r="T59" s="5"/>
    </row>
    <row r="60" spans="1:20" x14ac:dyDescent="0.3">
      <c r="A60" s="52"/>
      <c r="B60" s="40">
        <v>55</v>
      </c>
      <c r="C60" s="55">
        <v>1948</v>
      </c>
      <c r="D60" s="55">
        <v>988.91781800000001</v>
      </c>
      <c r="E60" s="40">
        <v>263.53157099999999</v>
      </c>
      <c r="F60" s="40">
        <v>545.79820199999995</v>
      </c>
      <c r="G60" s="40">
        <v>145.24189999999999</v>
      </c>
      <c r="H60" s="56">
        <v>17.018460000000001</v>
      </c>
      <c r="I60" s="40">
        <v>656</v>
      </c>
      <c r="J60" s="40">
        <v>200.59735699999999</v>
      </c>
      <c r="K60" s="41">
        <v>20.549396999999999</v>
      </c>
      <c r="L60" s="41">
        <f t="shared" si="0"/>
        <v>434.85324600000001</v>
      </c>
      <c r="M60" s="57">
        <v>470.66024199999998</v>
      </c>
      <c r="N60" s="41">
        <v>132.41185200000001</v>
      </c>
      <c r="O60" s="41">
        <v>13.831325</v>
      </c>
      <c r="P60" s="53">
        <f t="shared" si="1"/>
        <v>324.41706499999998</v>
      </c>
      <c r="Q60" s="5"/>
      <c r="R60" s="5"/>
      <c r="S60" s="5"/>
      <c r="T60" s="5"/>
    </row>
    <row r="61" spans="1:20" x14ac:dyDescent="0.3">
      <c r="A61" s="52"/>
      <c r="B61" s="40">
        <v>56</v>
      </c>
      <c r="C61" s="55">
        <v>1743</v>
      </c>
      <c r="D61" s="55">
        <v>1064.1543119999999</v>
      </c>
      <c r="E61" s="40">
        <v>439.21961099999999</v>
      </c>
      <c r="F61" s="40">
        <v>434.91759100000002</v>
      </c>
      <c r="G61" s="40">
        <v>94.949293999999995</v>
      </c>
      <c r="H61" s="56">
        <v>70.067847</v>
      </c>
      <c r="I61" s="40">
        <v>838</v>
      </c>
      <c r="J61" s="40">
        <v>256.25088799999997</v>
      </c>
      <c r="K61" s="41">
        <v>26.250603000000002</v>
      </c>
      <c r="L61" s="41">
        <f t="shared" si="0"/>
        <v>555.49850900000001</v>
      </c>
      <c r="M61" s="57">
        <v>601.23976700000003</v>
      </c>
      <c r="N61" s="41">
        <v>169.14806799999999</v>
      </c>
      <c r="O61" s="41">
        <v>17.668673999999999</v>
      </c>
      <c r="P61" s="53">
        <f t="shared" si="1"/>
        <v>414.42302500000005</v>
      </c>
      <c r="Q61" s="5"/>
      <c r="R61" s="5"/>
      <c r="S61" s="5"/>
      <c r="T61" s="5"/>
    </row>
    <row r="62" spans="1:20" x14ac:dyDescent="0.3">
      <c r="A62" s="52"/>
      <c r="B62" s="40">
        <v>57</v>
      </c>
      <c r="C62" s="55">
        <v>1615</v>
      </c>
      <c r="D62" s="55">
        <v>1058.3380480000001</v>
      </c>
      <c r="E62" s="40">
        <v>205.91766100000001</v>
      </c>
      <c r="F62" s="40">
        <v>616.71735100000001</v>
      </c>
      <c r="G62" s="40">
        <v>196.33440300000001</v>
      </c>
      <c r="H62" s="56">
        <v>3.118649</v>
      </c>
      <c r="I62" s="40">
        <v>576</v>
      </c>
      <c r="J62" s="40">
        <v>154.629469</v>
      </c>
      <c r="K62" s="41">
        <v>23.880748000000001</v>
      </c>
      <c r="L62" s="41">
        <f t="shared" si="0"/>
        <v>397.48978300000005</v>
      </c>
      <c r="M62" s="57">
        <v>403.767675</v>
      </c>
      <c r="N62" s="41">
        <v>109.620569</v>
      </c>
      <c r="O62" s="41">
        <v>13.04655</v>
      </c>
      <c r="P62" s="53">
        <f t="shared" si="1"/>
        <v>281.10055599999998</v>
      </c>
      <c r="Q62" s="5"/>
      <c r="R62" s="5"/>
      <c r="S62" s="5"/>
      <c r="T62" s="5"/>
    </row>
    <row r="63" spans="1:20" x14ac:dyDescent="0.3">
      <c r="A63" s="52"/>
      <c r="B63" s="40">
        <v>58</v>
      </c>
      <c r="C63" s="55">
        <v>932</v>
      </c>
      <c r="D63" s="55">
        <v>506.50758000000002</v>
      </c>
      <c r="E63" s="40">
        <v>109.862844</v>
      </c>
      <c r="F63" s="40">
        <v>303.36504300000001</v>
      </c>
      <c r="G63" s="40">
        <v>83.716200000000001</v>
      </c>
      <c r="H63" s="56">
        <v>0.81355900000000003</v>
      </c>
      <c r="I63" s="40">
        <v>376</v>
      </c>
      <c r="J63" s="40">
        <v>79.906806000000003</v>
      </c>
      <c r="K63" s="41">
        <v>9.7419340000000005</v>
      </c>
      <c r="L63" s="41">
        <f t="shared" si="0"/>
        <v>286.35125999999997</v>
      </c>
      <c r="M63" s="57">
        <v>303.00044700000001</v>
      </c>
      <c r="N63" s="41">
        <v>60.207084999999999</v>
      </c>
      <c r="O63" s="41">
        <v>7.3589200000000003</v>
      </c>
      <c r="P63" s="53">
        <f t="shared" si="1"/>
        <v>235.43444199999999</v>
      </c>
      <c r="Q63" s="5"/>
      <c r="R63" s="5"/>
      <c r="S63" s="5"/>
      <c r="T63" s="5"/>
    </row>
    <row r="64" spans="1:20" x14ac:dyDescent="0.3">
      <c r="A64" s="52"/>
      <c r="B64" s="40">
        <v>59</v>
      </c>
      <c r="C64" s="55">
        <v>1577</v>
      </c>
      <c r="D64" s="55">
        <v>1149.9446869999999</v>
      </c>
      <c r="E64" s="40">
        <v>435.02629200000001</v>
      </c>
      <c r="F64" s="40">
        <v>511.25110599999999</v>
      </c>
      <c r="G64" s="40">
        <v>127.132341</v>
      </c>
      <c r="H64" s="56">
        <v>50.701709000000001</v>
      </c>
      <c r="I64" s="40">
        <v>499</v>
      </c>
      <c r="J64" s="40">
        <v>120.65747399999999</v>
      </c>
      <c r="K64" s="41">
        <v>25.069818999999999</v>
      </c>
      <c r="L64" s="41">
        <f t="shared" si="0"/>
        <v>353.27270700000003</v>
      </c>
      <c r="M64" s="57">
        <v>370.88585699999999</v>
      </c>
      <c r="N64" s="41">
        <v>81.669516999999999</v>
      </c>
      <c r="O64" s="41">
        <v>18.802365000000002</v>
      </c>
      <c r="P64" s="53">
        <f t="shared" si="1"/>
        <v>270.41397499999999</v>
      </c>
      <c r="Q64" s="5"/>
      <c r="R64" s="5"/>
      <c r="S64" s="5"/>
      <c r="T64" s="5"/>
    </row>
    <row r="65" spans="1:20" x14ac:dyDescent="0.3">
      <c r="A65" s="52"/>
      <c r="B65" s="40">
        <v>60</v>
      </c>
      <c r="C65" s="55">
        <v>979</v>
      </c>
      <c r="D65" s="55">
        <v>514.99985200000003</v>
      </c>
      <c r="E65" s="40">
        <v>110</v>
      </c>
      <c r="F65" s="40">
        <v>265.00011799999999</v>
      </c>
      <c r="G65" s="40">
        <v>55.000010000000003</v>
      </c>
      <c r="H65" s="56">
        <v>25</v>
      </c>
      <c r="I65" s="40">
        <v>358</v>
      </c>
      <c r="J65" s="40">
        <v>82.744980999999996</v>
      </c>
      <c r="K65" s="41">
        <v>22.902356000000001</v>
      </c>
      <c r="L65" s="41">
        <f t="shared" si="0"/>
        <v>252.35266300000001</v>
      </c>
      <c r="M65" s="57">
        <v>263.57800400000002</v>
      </c>
      <c r="N65" s="41">
        <v>58.592393000000001</v>
      </c>
      <c r="O65" s="41">
        <v>19.286194999999999</v>
      </c>
      <c r="P65" s="53">
        <f t="shared" si="1"/>
        <v>185.69941600000001</v>
      </c>
      <c r="Q65" s="5"/>
      <c r="R65" s="5"/>
      <c r="S65" s="5"/>
      <c r="T65" s="5"/>
    </row>
    <row r="66" spans="1:20" x14ac:dyDescent="0.3">
      <c r="A66" s="52"/>
      <c r="B66" s="40">
        <v>61</v>
      </c>
      <c r="C66" s="55">
        <v>1208</v>
      </c>
      <c r="D66" s="55">
        <v>749.05550000000005</v>
      </c>
      <c r="E66" s="40">
        <v>254.97370599999999</v>
      </c>
      <c r="F66" s="40">
        <v>393.74882000000002</v>
      </c>
      <c r="G66" s="40">
        <v>62.867699999999999</v>
      </c>
      <c r="H66" s="56">
        <v>34.298211000000002</v>
      </c>
      <c r="I66" s="40">
        <v>514</v>
      </c>
      <c r="J66" s="40">
        <v>118.80145400000001</v>
      </c>
      <c r="K66" s="41">
        <v>32.882154999999997</v>
      </c>
      <c r="L66" s="41">
        <f t="shared" si="0"/>
        <v>362.31639099999995</v>
      </c>
      <c r="M66" s="57">
        <v>378.433222</v>
      </c>
      <c r="N66" s="41">
        <v>84.124274</v>
      </c>
      <c r="O66" s="41">
        <v>27.690235999999999</v>
      </c>
      <c r="P66" s="53">
        <f t="shared" si="1"/>
        <v>266.61871199999996</v>
      </c>
      <c r="Q66" s="5"/>
      <c r="R66" s="5"/>
      <c r="S66" s="5"/>
      <c r="T66" s="5"/>
    </row>
    <row r="67" spans="1:20" x14ac:dyDescent="0.3">
      <c r="A67" s="52"/>
      <c r="B67" s="40">
        <v>62</v>
      </c>
      <c r="C67" s="55">
        <v>1263</v>
      </c>
      <c r="D67" s="55">
        <v>659.99978999999996</v>
      </c>
      <c r="E67" s="40">
        <v>250.00008299999999</v>
      </c>
      <c r="F67" s="40">
        <v>335.00005599999997</v>
      </c>
      <c r="G67" s="40">
        <v>40.000036000000001</v>
      </c>
      <c r="H67" s="56">
        <v>19.999998999999999</v>
      </c>
      <c r="I67" s="40">
        <v>516</v>
      </c>
      <c r="J67" s="40">
        <v>209.761911</v>
      </c>
      <c r="K67" s="41">
        <v>16.353829999999999</v>
      </c>
      <c r="L67" s="41">
        <f t="shared" si="0"/>
        <v>289.88425899999999</v>
      </c>
      <c r="M67" s="57">
        <v>340.25733200000002</v>
      </c>
      <c r="N67" s="41">
        <v>133.41075000000001</v>
      </c>
      <c r="O67" s="41">
        <v>10.007571</v>
      </c>
      <c r="P67" s="53">
        <f t="shared" si="1"/>
        <v>196.839011</v>
      </c>
      <c r="Q67" s="5"/>
      <c r="R67" s="5"/>
      <c r="S67" s="5"/>
      <c r="T67" s="5"/>
    </row>
    <row r="68" spans="1:20" x14ac:dyDescent="0.3">
      <c r="A68" s="52"/>
      <c r="B68" s="40">
        <v>63</v>
      </c>
      <c r="C68" s="55">
        <v>1583</v>
      </c>
      <c r="D68" s="55">
        <v>642.54520000000002</v>
      </c>
      <c r="E68" s="40">
        <v>268.86788000000001</v>
      </c>
      <c r="F68" s="40">
        <v>257.15089999999998</v>
      </c>
      <c r="G68" s="40">
        <v>72.947400999999999</v>
      </c>
      <c r="H68" s="56">
        <v>43.578898000000002</v>
      </c>
      <c r="I68" s="40">
        <v>466</v>
      </c>
      <c r="J68" s="40">
        <v>189.43613400000001</v>
      </c>
      <c r="K68" s="41">
        <v>14.769157999999999</v>
      </c>
      <c r="L68" s="41">
        <f t="shared" si="0"/>
        <v>261.79470799999996</v>
      </c>
      <c r="M68" s="57">
        <v>307.28663999999998</v>
      </c>
      <c r="N68" s="41">
        <v>120.48334800000001</v>
      </c>
      <c r="O68" s="41">
        <v>9.0378430000000005</v>
      </c>
      <c r="P68" s="53">
        <f t="shared" si="1"/>
        <v>177.76544899999996</v>
      </c>
      <c r="Q68" s="5"/>
      <c r="R68" s="5"/>
      <c r="S68" s="5"/>
      <c r="T68" s="5"/>
    </row>
    <row r="69" spans="1:20" x14ac:dyDescent="0.3">
      <c r="A69" s="52"/>
      <c r="B69" s="40">
        <v>64</v>
      </c>
      <c r="C69" s="55">
        <v>995</v>
      </c>
      <c r="D69" s="55">
        <v>462.37300099999999</v>
      </c>
      <c r="E69" s="40">
        <v>167.65869799999999</v>
      </c>
      <c r="F69" s="40">
        <v>169.42010099999999</v>
      </c>
      <c r="G69" s="40">
        <v>78.302588999999998</v>
      </c>
      <c r="H69" s="56">
        <v>35.880448999999999</v>
      </c>
      <c r="I69" s="40">
        <v>291</v>
      </c>
      <c r="J69" s="40">
        <v>118.295964</v>
      </c>
      <c r="K69" s="41">
        <v>9.2227999999999994</v>
      </c>
      <c r="L69" s="41">
        <f t="shared" si="0"/>
        <v>163.481236</v>
      </c>
      <c r="M69" s="57">
        <v>191.88931299999999</v>
      </c>
      <c r="N69" s="41">
        <v>75.237455999999995</v>
      </c>
      <c r="O69" s="41">
        <v>5.6438040000000003</v>
      </c>
      <c r="P69" s="53">
        <f t="shared" si="1"/>
        <v>111.00805299999999</v>
      </c>
      <c r="Q69" s="5"/>
      <c r="R69" s="5"/>
      <c r="S69" s="5"/>
      <c r="T69" s="5"/>
    </row>
    <row r="70" spans="1:20" x14ac:dyDescent="0.3">
      <c r="A70" s="52"/>
      <c r="B70" s="40">
        <v>65</v>
      </c>
      <c r="C70" s="55">
        <v>978</v>
      </c>
      <c r="D70" s="55">
        <v>509.99989399999998</v>
      </c>
      <c r="E70" s="40">
        <v>189.99995000000001</v>
      </c>
      <c r="F70" s="40">
        <v>225.00014200000001</v>
      </c>
      <c r="G70" s="40">
        <v>54.999949999999998</v>
      </c>
      <c r="H70" s="56">
        <v>29.999970000000001</v>
      </c>
      <c r="I70" s="40">
        <v>455</v>
      </c>
      <c r="J70" s="40">
        <v>182.93189899999999</v>
      </c>
      <c r="K70" s="41">
        <v>15.262062999999999</v>
      </c>
      <c r="L70" s="41">
        <f t="shared" si="0"/>
        <v>256.806038</v>
      </c>
      <c r="M70" s="57">
        <v>300.736042</v>
      </c>
      <c r="N70" s="41">
        <v>116.346585</v>
      </c>
      <c r="O70" s="41">
        <v>9.7275320000000001</v>
      </c>
      <c r="P70" s="53">
        <f t="shared" si="1"/>
        <v>174.661925</v>
      </c>
      <c r="Q70" s="5"/>
      <c r="R70" s="5"/>
      <c r="S70" s="5"/>
      <c r="T70" s="5"/>
    </row>
    <row r="71" spans="1:20" x14ac:dyDescent="0.3">
      <c r="A71" s="52"/>
      <c r="B71" s="40">
        <v>66</v>
      </c>
      <c r="C71" s="55">
        <v>1093</v>
      </c>
      <c r="D71" s="55">
        <v>560.08190000000002</v>
      </c>
      <c r="E71" s="40">
        <v>208.473399</v>
      </c>
      <c r="F71" s="40">
        <v>193.429057</v>
      </c>
      <c r="G71" s="40">
        <v>68.750055000000003</v>
      </c>
      <c r="H71" s="56">
        <v>50.540599999999998</v>
      </c>
      <c r="I71" s="40">
        <v>385</v>
      </c>
      <c r="J71" s="40">
        <v>156.50840299999999</v>
      </c>
      <c r="K71" s="41">
        <v>12.201986</v>
      </c>
      <c r="L71" s="41">
        <f t="shared" ref="L71:L95" si="2">I71-J71-K71</f>
        <v>216.28961100000001</v>
      </c>
      <c r="M71" s="57">
        <v>253.87417300000001</v>
      </c>
      <c r="N71" s="41">
        <v>99.540965999999997</v>
      </c>
      <c r="O71" s="41">
        <v>7.4668890000000001</v>
      </c>
      <c r="P71" s="53">
        <f t="shared" ref="P71:P95" si="3">M71-N71-O71</f>
        <v>146.86631800000001</v>
      </c>
      <c r="Q71" s="5"/>
      <c r="R71" s="5"/>
      <c r="S71" s="5"/>
      <c r="T71" s="5"/>
    </row>
    <row r="72" spans="1:20" x14ac:dyDescent="0.3">
      <c r="A72" s="52"/>
      <c r="B72" s="40">
        <v>67</v>
      </c>
      <c r="C72" s="55">
        <v>766</v>
      </c>
      <c r="D72" s="55">
        <v>648.87059999999997</v>
      </c>
      <c r="E72" s="40">
        <v>33.482509999999998</v>
      </c>
      <c r="F72" s="40">
        <v>552.99928499999999</v>
      </c>
      <c r="G72" s="40">
        <v>7</v>
      </c>
      <c r="H72" s="56">
        <v>46.5</v>
      </c>
      <c r="I72" s="40">
        <v>482</v>
      </c>
      <c r="J72" s="40">
        <v>66.760593999999998</v>
      </c>
      <c r="K72" s="41">
        <v>23.027028000000001</v>
      </c>
      <c r="L72" s="41">
        <f t="shared" si="2"/>
        <v>392.21237800000006</v>
      </c>
      <c r="M72" s="57">
        <v>397.58107799999999</v>
      </c>
      <c r="N72" s="41">
        <v>50.423952999999997</v>
      </c>
      <c r="O72" s="41">
        <v>16.500001000000001</v>
      </c>
      <c r="P72" s="53">
        <f t="shared" si="3"/>
        <v>330.65712400000001</v>
      </c>
      <c r="Q72" s="5"/>
      <c r="R72" s="5"/>
      <c r="S72" s="5"/>
      <c r="T72" s="5"/>
    </row>
    <row r="73" spans="1:20" x14ac:dyDescent="0.3">
      <c r="A73" s="52"/>
      <c r="B73" s="40">
        <v>68</v>
      </c>
      <c r="C73" s="55">
        <v>1624</v>
      </c>
      <c r="D73" s="55">
        <v>1019.922949</v>
      </c>
      <c r="E73" s="40">
        <v>112.555786</v>
      </c>
      <c r="F73" s="40">
        <v>742.00794800000006</v>
      </c>
      <c r="G73" s="40">
        <v>56.790179000000002</v>
      </c>
      <c r="H73" s="56">
        <v>104.402638</v>
      </c>
      <c r="I73" s="40">
        <v>773</v>
      </c>
      <c r="J73" s="40">
        <v>126.506533</v>
      </c>
      <c r="K73" s="41">
        <v>40.053508999999998</v>
      </c>
      <c r="L73" s="41">
        <f t="shared" si="2"/>
        <v>606.43995800000005</v>
      </c>
      <c r="M73" s="57">
        <v>611.47931600000004</v>
      </c>
      <c r="N73" s="41">
        <v>92.660507999999993</v>
      </c>
      <c r="O73" s="41">
        <v>25.553691000000001</v>
      </c>
      <c r="P73" s="53">
        <f t="shared" si="3"/>
        <v>493.26511699999998</v>
      </c>
      <c r="Q73" s="5"/>
      <c r="R73" s="5"/>
      <c r="S73" s="5"/>
      <c r="T73" s="5"/>
    </row>
    <row r="74" spans="1:20" x14ac:dyDescent="0.3">
      <c r="A74" s="52"/>
      <c r="B74" s="40">
        <v>69</v>
      </c>
      <c r="C74" s="55">
        <v>1669</v>
      </c>
      <c r="D74" s="55">
        <v>1226.7416229999999</v>
      </c>
      <c r="E74" s="40">
        <v>157.444187</v>
      </c>
      <c r="F74" s="40">
        <v>909.65695400000004</v>
      </c>
      <c r="G74" s="40">
        <v>43.209901000000002</v>
      </c>
      <c r="H74" s="56">
        <v>95.597527999999997</v>
      </c>
      <c r="I74" s="40">
        <v>1166.999992</v>
      </c>
      <c r="J74" s="40">
        <v>236.204474</v>
      </c>
      <c r="K74" s="41">
        <v>39.964387000000002</v>
      </c>
      <c r="L74" s="41">
        <f t="shared" si="2"/>
        <v>890.83113100000003</v>
      </c>
      <c r="M74" s="57">
        <v>973.478925</v>
      </c>
      <c r="N74" s="41">
        <v>175.581658</v>
      </c>
      <c r="O74" s="41">
        <v>32.734769999999997</v>
      </c>
      <c r="P74" s="53">
        <f t="shared" si="3"/>
        <v>765.16249700000003</v>
      </c>
      <c r="Q74" s="5"/>
      <c r="R74" s="5"/>
      <c r="S74" s="5"/>
      <c r="T74" s="5"/>
    </row>
    <row r="75" spans="1:20" x14ac:dyDescent="0.3">
      <c r="A75" s="52"/>
      <c r="B75" s="40">
        <v>70</v>
      </c>
      <c r="C75" s="55">
        <v>827</v>
      </c>
      <c r="D75" s="55">
        <v>428.99989299999999</v>
      </c>
      <c r="E75" s="40">
        <v>105.00008</v>
      </c>
      <c r="F75" s="40">
        <v>289.99994900000002</v>
      </c>
      <c r="G75" s="40">
        <v>0</v>
      </c>
      <c r="H75" s="56">
        <v>30</v>
      </c>
      <c r="I75" s="40">
        <v>446.00000199999999</v>
      </c>
      <c r="J75" s="40">
        <v>129.70593299999999</v>
      </c>
      <c r="K75" s="41">
        <v>11.346380999999999</v>
      </c>
      <c r="L75" s="41">
        <f t="shared" si="2"/>
        <v>304.94768800000003</v>
      </c>
      <c r="M75" s="57">
        <v>353.48336899999998</v>
      </c>
      <c r="N75" s="41">
        <v>95.700632999999996</v>
      </c>
      <c r="O75" s="41">
        <v>10.037184999999999</v>
      </c>
      <c r="P75" s="53">
        <f t="shared" si="3"/>
        <v>247.74555100000001</v>
      </c>
      <c r="Q75" s="5"/>
      <c r="R75" s="5"/>
      <c r="S75" s="5"/>
      <c r="T75" s="5"/>
    </row>
    <row r="76" spans="1:20" x14ac:dyDescent="0.3">
      <c r="A76" s="52"/>
      <c r="B76" s="40">
        <v>71</v>
      </c>
      <c r="C76" s="55">
        <v>964</v>
      </c>
      <c r="D76" s="55">
        <v>495.00007399999998</v>
      </c>
      <c r="E76" s="40">
        <v>95</v>
      </c>
      <c r="F76" s="40">
        <v>335.00004300000001</v>
      </c>
      <c r="G76" s="40">
        <v>35.000019000000002</v>
      </c>
      <c r="H76" s="56">
        <v>30.00001</v>
      </c>
      <c r="I76" s="40">
        <v>576</v>
      </c>
      <c r="J76" s="40">
        <v>167.51258999999999</v>
      </c>
      <c r="K76" s="41">
        <v>14.653622</v>
      </c>
      <c r="L76" s="41">
        <f t="shared" si="2"/>
        <v>393.83378800000003</v>
      </c>
      <c r="M76" s="57">
        <v>456.51663500000001</v>
      </c>
      <c r="N76" s="41">
        <v>123.595433</v>
      </c>
      <c r="O76" s="41">
        <v>12.962818</v>
      </c>
      <c r="P76" s="53">
        <f t="shared" si="3"/>
        <v>319.95838399999997</v>
      </c>
      <c r="Q76" s="5"/>
      <c r="R76" s="5"/>
      <c r="S76" s="5"/>
      <c r="T76" s="5"/>
    </row>
    <row r="77" spans="1:20" x14ac:dyDescent="0.3">
      <c r="A77" s="52"/>
      <c r="B77" s="40">
        <v>72</v>
      </c>
      <c r="C77" s="55">
        <v>1437</v>
      </c>
      <c r="D77" s="55">
        <v>615.00007000000005</v>
      </c>
      <c r="E77" s="40">
        <v>74.999971000000002</v>
      </c>
      <c r="F77" s="40">
        <v>414.99997100000002</v>
      </c>
      <c r="G77" s="40">
        <v>39.999983999999998</v>
      </c>
      <c r="H77" s="56">
        <v>75</v>
      </c>
      <c r="I77" s="40">
        <v>654</v>
      </c>
      <c r="J77" s="40">
        <v>189.24026000000001</v>
      </c>
      <c r="K77" s="41">
        <v>19</v>
      </c>
      <c r="L77" s="41">
        <f t="shared" si="2"/>
        <v>445.75973999999997</v>
      </c>
      <c r="M77" s="57">
        <v>483.999999</v>
      </c>
      <c r="N77" s="41">
        <v>131.35500300000001</v>
      </c>
      <c r="O77" s="41">
        <v>12</v>
      </c>
      <c r="P77" s="53">
        <f t="shared" si="3"/>
        <v>340.64499599999999</v>
      </c>
      <c r="Q77" s="5"/>
      <c r="R77" s="5"/>
      <c r="S77" s="5"/>
      <c r="T77" s="5"/>
    </row>
    <row r="78" spans="1:20" x14ac:dyDescent="0.3">
      <c r="A78" s="52"/>
      <c r="B78" s="40">
        <v>73</v>
      </c>
      <c r="C78" s="55">
        <v>1252</v>
      </c>
      <c r="D78" s="55">
        <v>718.00171</v>
      </c>
      <c r="E78" s="40">
        <v>164.482811</v>
      </c>
      <c r="F78" s="40">
        <v>477.06700000000001</v>
      </c>
      <c r="G78" s="40">
        <v>56.690201000000002</v>
      </c>
      <c r="H78" s="56">
        <v>11.428570000000001</v>
      </c>
      <c r="I78" s="40">
        <v>446</v>
      </c>
      <c r="J78" s="40">
        <v>137.57070899999999</v>
      </c>
      <c r="K78" s="41">
        <v>17.576355</v>
      </c>
      <c r="L78" s="41">
        <f t="shared" si="2"/>
        <v>290.85293600000006</v>
      </c>
      <c r="M78" s="57">
        <v>306.48768999999999</v>
      </c>
      <c r="N78" s="41">
        <v>92.325228999999993</v>
      </c>
      <c r="O78" s="41">
        <v>11.534483</v>
      </c>
      <c r="P78" s="53">
        <f t="shared" si="3"/>
        <v>202.62797800000001</v>
      </c>
      <c r="Q78" s="5"/>
      <c r="R78" s="5"/>
      <c r="S78" s="5"/>
      <c r="T78" s="5"/>
    </row>
    <row r="79" spans="1:20" x14ac:dyDescent="0.3">
      <c r="A79" s="52"/>
      <c r="B79" s="40">
        <v>74</v>
      </c>
      <c r="C79" s="55">
        <v>949</v>
      </c>
      <c r="D79" s="55">
        <v>462.10189600000001</v>
      </c>
      <c r="E79" s="40">
        <v>72.333320000000001</v>
      </c>
      <c r="F79" s="40">
        <v>368.9128</v>
      </c>
      <c r="G79" s="40">
        <v>12.954575999999999</v>
      </c>
      <c r="H79" s="56">
        <v>7.9012339999999996</v>
      </c>
      <c r="I79" s="40">
        <v>413</v>
      </c>
      <c r="J79" s="40">
        <v>99.862797999999998</v>
      </c>
      <c r="K79" s="41">
        <v>20.749168000000001</v>
      </c>
      <c r="L79" s="41">
        <f t="shared" si="2"/>
        <v>292.388034</v>
      </c>
      <c r="M79" s="57">
        <v>306.96564100000001</v>
      </c>
      <c r="N79" s="41">
        <v>67.594206</v>
      </c>
      <c r="O79" s="41">
        <v>15.561876</v>
      </c>
      <c r="P79" s="53">
        <f t="shared" si="3"/>
        <v>223.80955900000001</v>
      </c>
      <c r="Q79" s="5"/>
      <c r="R79" s="5"/>
      <c r="S79" s="5"/>
      <c r="T79" s="5"/>
    </row>
    <row r="80" spans="1:20" x14ac:dyDescent="0.3">
      <c r="A80" s="52"/>
      <c r="B80" s="40">
        <v>75</v>
      </c>
      <c r="C80" s="55">
        <v>1257</v>
      </c>
      <c r="D80" s="55">
        <v>1192.043488</v>
      </c>
      <c r="E80" s="40">
        <v>167.74194900000001</v>
      </c>
      <c r="F80" s="40">
        <v>792.047504</v>
      </c>
      <c r="G80" s="40">
        <v>34.000031</v>
      </c>
      <c r="H80" s="56">
        <v>168.254017</v>
      </c>
      <c r="I80" s="40">
        <v>694</v>
      </c>
      <c r="J80" s="40">
        <v>167.808188</v>
      </c>
      <c r="K80" s="41">
        <v>34.866641000000001</v>
      </c>
      <c r="L80" s="41">
        <f t="shared" si="2"/>
        <v>491.32517100000001</v>
      </c>
      <c r="M80" s="57">
        <v>515.82119999999998</v>
      </c>
      <c r="N80" s="41">
        <v>113.584458</v>
      </c>
      <c r="O80" s="41">
        <v>26.149981</v>
      </c>
      <c r="P80" s="53">
        <f t="shared" si="3"/>
        <v>376.08676099999997</v>
      </c>
      <c r="Q80" s="5"/>
      <c r="R80" s="5"/>
      <c r="S80" s="5"/>
      <c r="T80" s="5"/>
    </row>
    <row r="81" spans="1:20" x14ac:dyDescent="0.3">
      <c r="A81" s="52"/>
      <c r="B81" s="40">
        <v>76</v>
      </c>
      <c r="C81" s="55">
        <v>1205</v>
      </c>
      <c r="D81" s="55">
        <v>664.85458700000004</v>
      </c>
      <c r="E81" s="40">
        <v>134.92472799999999</v>
      </c>
      <c r="F81" s="40">
        <v>464.03979800000002</v>
      </c>
      <c r="G81" s="40">
        <v>32.045439000000002</v>
      </c>
      <c r="H81" s="56">
        <v>33.844774999999998</v>
      </c>
      <c r="I81" s="40">
        <v>517</v>
      </c>
      <c r="J81" s="40">
        <v>125.009846</v>
      </c>
      <c r="K81" s="41">
        <v>25.974140999999999</v>
      </c>
      <c r="L81" s="41">
        <f t="shared" si="2"/>
        <v>366.01601300000004</v>
      </c>
      <c r="M81" s="57">
        <v>384.264499</v>
      </c>
      <c r="N81" s="41">
        <v>84.615509000000003</v>
      </c>
      <c r="O81" s="41">
        <v>19.480606000000002</v>
      </c>
      <c r="P81" s="53">
        <f t="shared" si="3"/>
        <v>280.168384</v>
      </c>
      <c r="Q81" s="5"/>
      <c r="R81" s="5"/>
      <c r="S81" s="5"/>
      <c r="T81" s="5"/>
    </row>
    <row r="82" spans="1:20" x14ac:dyDescent="0.3">
      <c r="A82" s="52"/>
      <c r="B82" s="40">
        <v>77</v>
      </c>
      <c r="C82" s="55">
        <v>1077</v>
      </c>
      <c r="D82" s="55">
        <v>679.41952000000003</v>
      </c>
      <c r="E82" s="40">
        <v>254.51095799999999</v>
      </c>
      <c r="F82" s="40">
        <v>306.82318900000001</v>
      </c>
      <c r="G82" s="40">
        <v>99.571479999999994</v>
      </c>
      <c r="H82" s="56">
        <v>9.585585</v>
      </c>
      <c r="I82" s="40">
        <v>436</v>
      </c>
      <c r="J82" s="40">
        <v>119.10693000000001</v>
      </c>
      <c r="K82" s="41">
        <v>17.152674000000001</v>
      </c>
      <c r="L82" s="41">
        <f t="shared" si="2"/>
        <v>299.74039599999998</v>
      </c>
      <c r="M82" s="57">
        <v>328.309527</v>
      </c>
      <c r="N82" s="41">
        <v>84.005554000000004</v>
      </c>
      <c r="O82" s="41">
        <v>10.652336999999999</v>
      </c>
      <c r="P82" s="53">
        <f t="shared" si="3"/>
        <v>233.651636</v>
      </c>
      <c r="Q82" s="5"/>
      <c r="R82" s="5"/>
      <c r="S82" s="5"/>
      <c r="T82" s="5"/>
    </row>
    <row r="83" spans="1:20" x14ac:dyDescent="0.3">
      <c r="A83" s="52"/>
      <c r="B83" s="40">
        <v>78</v>
      </c>
      <c r="C83" s="55">
        <v>1121</v>
      </c>
      <c r="D83" s="55">
        <v>864.54139399999997</v>
      </c>
      <c r="E83" s="40">
        <v>220.049542</v>
      </c>
      <c r="F83" s="40">
        <v>534.90450799999996</v>
      </c>
      <c r="G83" s="40">
        <v>93.260818</v>
      </c>
      <c r="H83" s="56">
        <v>16.326540000000001</v>
      </c>
      <c r="I83" s="40">
        <v>634</v>
      </c>
      <c r="J83" s="40">
        <v>132.74197599999999</v>
      </c>
      <c r="K83" s="41">
        <v>16.367092</v>
      </c>
      <c r="L83" s="41">
        <f t="shared" si="2"/>
        <v>484.89093199999996</v>
      </c>
      <c r="M83" s="57">
        <v>512.41589499999998</v>
      </c>
      <c r="N83" s="41">
        <v>100.507499</v>
      </c>
      <c r="O83" s="41">
        <v>12.410212</v>
      </c>
      <c r="P83" s="53">
        <f t="shared" si="3"/>
        <v>399.49818399999998</v>
      </c>
      <c r="Q83" s="5"/>
      <c r="R83" s="5"/>
      <c r="S83" s="5"/>
      <c r="T83" s="5"/>
    </row>
    <row r="84" spans="1:20" x14ac:dyDescent="0.3">
      <c r="A84" s="52"/>
      <c r="B84" s="40">
        <v>79</v>
      </c>
      <c r="C84" s="55">
        <v>1074</v>
      </c>
      <c r="D84" s="55">
        <v>928.73882500000002</v>
      </c>
      <c r="E84" s="40">
        <v>129.728218</v>
      </c>
      <c r="F84" s="40">
        <v>637.06075299999998</v>
      </c>
      <c r="G84" s="40">
        <v>33.979553000000003</v>
      </c>
      <c r="H84" s="56">
        <v>95.748042999999996</v>
      </c>
      <c r="I84" s="40">
        <v>580</v>
      </c>
      <c r="J84" s="40">
        <v>121.435878</v>
      </c>
      <c r="K84" s="41">
        <v>14.973050000000001</v>
      </c>
      <c r="L84" s="41">
        <f t="shared" si="2"/>
        <v>443.591072</v>
      </c>
      <c r="M84" s="57">
        <v>468.77164199999999</v>
      </c>
      <c r="N84" s="41">
        <v>91.946924999999993</v>
      </c>
      <c r="O84" s="41">
        <v>11.353192999999999</v>
      </c>
      <c r="P84" s="53">
        <f t="shared" si="3"/>
        <v>365.47152399999999</v>
      </c>
      <c r="Q84" s="5"/>
      <c r="R84" s="5"/>
      <c r="S84" s="5"/>
      <c r="T84" s="5"/>
    </row>
    <row r="85" spans="1:20" x14ac:dyDescent="0.3">
      <c r="A85" s="52"/>
      <c r="B85" s="40">
        <v>80</v>
      </c>
      <c r="C85" s="55">
        <v>525</v>
      </c>
      <c r="D85" s="55">
        <v>202.670939</v>
      </c>
      <c r="E85" s="40">
        <v>113.27340100000001</v>
      </c>
      <c r="F85" s="40">
        <v>73.769234999999995</v>
      </c>
      <c r="G85" s="40">
        <v>10.9406</v>
      </c>
      <c r="H85" s="56">
        <v>4.4210479999999999</v>
      </c>
      <c r="I85" s="40">
        <v>181</v>
      </c>
      <c r="J85" s="40">
        <v>60.060938</v>
      </c>
      <c r="K85" s="41">
        <v>8.5051389999999998</v>
      </c>
      <c r="L85" s="41">
        <f t="shared" si="2"/>
        <v>112.43392300000001</v>
      </c>
      <c r="M85" s="57">
        <v>130.50073599999999</v>
      </c>
      <c r="N85" s="41">
        <v>36.835405000000002</v>
      </c>
      <c r="O85" s="41">
        <v>7.3091049999999997</v>
      </c>
      <c r="P85" s="53">
        <f t="shared" si="3"/>
        <v>86.356225999999978</v>
      </c>
      <c r="Q85" s="5"/>
      <c r="R85" s="5"/>
      <c r="S85" s="5"/>
      <c r="T85" s="5"/>
    </row>
    <row r="86" spans="1:20" x14ac:dyDescent="0.3">
      <c r="A86" s="54"/>
      <c r="B86" s="40">
        <v>81</v>
      </c>
      <c r="C86" s="55">
        <v>776</v>
      </c>
      <c r="D86" s="55">
        <v>600.03198899999995</v>
      </c>
      <c r="E86" s="40">
        <v>165.07470000000001</v>
      </c>
      <c r="F86" s="40">
        <v>274.83490899999998</v>
      </c>
      <c r="G86" s="40">
        <v>125.89288999999999</v>
      </c>
      <c r="H86" s="56">
        <v>7.5630199999999999</v>
      </c>
      <c r="I86" s="40">
        <v>294</v>
      </c>
      <c r="J86" s="40">
        <v>77.922460999999998</v>
      </c>
      <c r="K86" s="41">
        <v>9</v>
      </c>
      <c r="L86" s="41">
        <f t="shared" si="2"/>
        <v>207.077539</v>
      </c>
      <c r="M86" s="57">
        <v>220.000001</v>
      </c>
      <c r="N86" s="41">
        <v>62.337967999999996</v>
      </c>
      <c r="O86" s="41">
        <v>6</v>
      </c>
      <c r="P86" s="53">
        <f t="shared" si="3"/>
        <v>151.66203300000001</v>
      </c>
      <c r="Q86" s="5"/>
      <c r="R86" s="5"/>
      <c r="S86" s="5"/>
      <c r="T86" s="5"/>
    </row>
    <row r="87" spans="1:20" x14ac:dyDescent="0.3">
      <c r="A87" s="54"/>
      <c r="B87" s="40">
        <v>82</v>
      </c>
      <c r="C87" s="55">
        <v>1701</v>
      </c>
      <c r="D87" s="55">
        <v>962.45183199999997</v>
      </c>
      <c r="E87" s="40">
        <v>206.10279199999999</v>
      </c>
      <c r="F87" s="40">
        <v>642.08488699999998</v>
      </c>
      <c r="G87" s="40">
        <v>67.787068000000005</v>
      </c>
      <c r="H87" s="56">
        <v>31.477108999999999</v>
      </c>
      <c r="I87" s="40">
        <v>767</v>
      </c>
      <c r="J87" s="40">
        <v>144.56962300000001</v>
      </c>
      <c r="K87" s="41">
        <v>44.696536000000002</v>
      </c>
      <c r="L87" s="41">
        <f t="shared" si="2"/>
        <v>577.73384099999998</v>
      </c>
      <c r="M87" s="57">
        <v>585.66560300000003</v>
      </c>
      <c r="N87" s="41">
        <v>109.100234</v>
      </c>
      <c r="O87" s="41">
        <v>33.796453999999997</v>
      </c>
      <c r="P87" s="53">
        <f t="shared" si="3"/>
        <v>442.76891500000005</v>
      </c>
      <c r="Q87" s="5"/>
      <c r="R87" s="5"/>
      <c r="S87" s="5"/>
      <c r="T87" s="5"/>
    </row>
    <row r="88" spans="1:20" x14ac:dyDescent="0.3">
      <c r="A88" s="54"/>
      <c r="B88" s="40">
        <v>83</v>
      </c>
      <c r="C88" s="55">
        <v>860</v>
      </c>
      <c r="D88" s="55">
        <v>591.99829</v>
      </c>
      <c r="E88" s="40">
        <v>75.517196999999996</v>
      </c>
      <c r="F88" s="40">
        <v>447.93311</v>
      </c>
      <c r="G88" s="40">
        <v>58.309897999999997</v>
      </c>
      <c r="H88" s="56">
        <v>3.5714299999999999</v>
      </c>
      <c r="I88" s="40">
        <v>366</v>
      </c>
      <c r="J88" s="40">
        <v>112.89435</v>
      </c>
      <c r="K88" s="41">
        <v>14.423645</v>
      </c>
      <c r="L88" s="41">
        <f t="shared" si="2"/>
        <v>238.682005</v>
      </c>
      <c r="M88" s="57">
        <v>251.51231000000001</v>
      </c>
      <c r="N88" s="41">
        <v>75.764647999999994</v>
      </c>
      <c r="O88" s="41">
        <v>9.4655170000000002</v>
      </c>
      <c r="P88" s="53">
        <f t="shared" si="3"/>
        <v>166.28214500000001</v>
      </c>
      <c r="Q88" s="5"/>
      <c r="R88" s="5"/>
      <c r="S88" s="5"/>
      <c r="T88" s="5"/>
    </row>
    <row r="89" spans="1:20" x14ac:dyDescent="0.3">
      <c r="A89" s="52"/>
      <c r="B89" s="40">
        <v>84</v>
      </c>
      <c r="C89" s="55">
        <v>1780</v>
      </c>
      <c r="D89" s="55">
        <v>679.19628</v>
      </c>
      <c r="E89" s="40">
        <v>214.95826</v>
      </c>
      <c r="F89" s="40">
        <v>313.35082999999997</v>
      </c>
      <c r="G89" s="40">
        <v>114.41036</v>
      </c>
      <c r="H89" s="56">
        <v>33.048099999999998</v>
      </c>
      <c r="I89" s="40">
        <v>504</v>
      </c>
      <c r="J89" s="40">
        <v>152.82034400000001</v>
      </c>
      <c r="K89" s="41">
        <v>16.130745999999998</v>
      </c>
      <c r="L89" s="41">
        <f t="shared" si="2"/>
        <v>335.04891000000003</v>
      </c>
      <c r="M89" s="57">
        <v>355.73442499999999</v>
      </c>
      <c r="N89" s="41">
        <v>101.816562</v>
      </c>
      <c r="O89" s="41">
        <v>9.781409</v>
      </c>
      <c r="P89" s="53">
        <f t="shared" si="3"/>
        <v>244.13645399999999</v>
      </c>
      <c r="Q89" s="5"/>
      <c r="R89" s="5"/>
      <c r="S89" s="5"/>
      <c r="T89" s="5"/>
    </row>
    <row r="90" spans="1:20" x14ac:dyDescent="0.3">
      <c r="A90" s="54"/>
      <c r="B90" s="40">
        <v>85</v>
      </c>
      <c r="C90" s="55">
        <v>904</v>
      </c>
      <c r="D90" s="55">
        <v>500.01708100000002</v>
      </c>
      <c r="E90" s="40">
        <v>253.73337000000001</v>
      </c>
      <c r="F90" s="40">
        <v>216.476099</v>
      </c>
      <c r="G90" s="40">
        <v>29.807699</v>
      </c>
      <c r="H90" s="56">
        <v>0</v>
      </c>
      <c r="I90" s="40">
        <v>318</v>
      </c>
      <c r="J90" s="40">
        <v>81.096029999999999</v>
      </c>
      <c r="K90" s="41">
        <v>9.4161040000000007</v>
      </c>
      <c r="L90" s="41">
        <f t="shared" si="2"/>
        <v>227.48786600000003</v>
      </c>
      <c r="M90" s="57">
        <v>244.653503</v>
      </c>
      <c r="N90" s="41">
        <v>58.845193000000002</v>
      </c>
      <c r="O90" s="41">
        <v>6.9381820000000003</v>
      </c>
      <c r="P90" s="53">
        <f t="shared" si="3"/>
        <v>178.87012799999999</v>
      </c>
      <c r="Q90" s="5"/>
      <c r="R90" s="5"/>
      <c r="S90" s="5"/>
      <c r="T90" s="5"/>
    </row>
    <row r="91" spans="1:20" x14ac:dyDescent="0.3">
      <c r="A91" s="54"/>
      <c r="B91" s="40">
        <v>86</v>
      </c>
      <c r="C91" s="55">
        <v>1572</v>
      </c>
      <c r="D91" s="55">
        <v>1065.634127</v>
      </c>
      <c r="E91" s="40">
        <v>257.35296799999998</v>
      </c>
      <c r="F91" s="40">
        <v>742.83797600000003</v>
      </c>
      <c r="G91" s="40">
        <v>6.8181779999999996</v>
      </c>
      <c r="H91" s="56">
        <v>57.291642000000003</v>
      </c>
      <c r="I91" s="40">
        <v>814</v>
      </c>
      <c r="J91" s="40">
        <v>144.108619</v>
      </c>
      <c r="K91" s="41">
        <v>17.681925</v>
      </c>
      <c r="L91" s="41">
        <f t="shared" si="2"/>
        <v>652.20945600000005</v>
      </c>
      <c r="M91" s="57">
        <v>666.22963300000004</v>
      </c>
      <c r="N91" s="41">
        <v>109.663146</v>
      </c>
      <c r="O91" s="41">
        <v>12.629946</v>
      </c>
      <c r="P91" s="53">
        <f t="shared" si="3"/>
        <v>543.93654100000003</v>
      </c>
      <c r="Q91" s="5"/>
      <c r="R91" s="5"/>
      <c r="S91" s="5"/>
      <c r="T91" s="5"/>
    </row>
    <row r="92" spans="1:20" x14ac:dyDescent="0.3">
      <c r="A92" s="54"/>
      <c r="B92" s="40">
        <v>87</v>
      </c>
      <c r="C92" s="55">
        <v>1783</v>
      </c>
      <c r="D92" s="55">
        <v>1114.705408</v>
      </c>
      <c r="E92" s="40">
        <v>117.69224800000001</v>
      </c>
      <c r="F92" s="40">
        <v>657.09398299999998</v>
      </c>
      <c r="G92" s="40">
        <v>200.909098</v>
      </c>
      <c r="H92" s="56">
        <v>81.888829000000001</v>
      </c>
      <c r="I92" s="40">
        <v>789</v>
      </c>
      <c r="J92" s="40">
        <v>229.437905</v>
      </c>
      <c r="K92" s="41">
        <v>24.316087</v>
      </c>
      <c r="L92" s="41">
        <f t="shared" si="2"/>
        <v>535.24600799999996</v>
      </c>
      <c r="M92" s="57">
        <v>578.17196100000001</v>
      </c>
      <c r="N92" s="41">
        <v>155.343253</v>
      </c>
      <c r="O92" s="41">
        <v>16.806528</v>
      </c>
      <c r="P92" s="53">
        <f t="shared" si="3"/>
        <v>406.02217999999999</v>
      </c>
      <c r="Q92" s="5"/>
      <c r="R92" s="5"/>
      <c r="S92" s="5"/>
      <c r="T92" s="5"/>
    </row>
    <row r="93" spans="1:20" x14ac:dyDescent="0.3">
      <c r="A93" s="52"/>
      <c r="B93" s="40">
        <v>88</v>
      </c>
      <c r="C93" s="55">
        <v>1202</v>
      </c>
      <c r="D93" s="55">
        <v>803.31529</v>
      </c>
      <c r="E93" s="40">
        <v>130.52000200000001</v>
      </c>
      <c r="F93" s="40">
        <v>555.73158000000001</v>
      </c>
      <c r="G93" s="40">
        <v>84.333398000000003</v>
      </c>
      <c r="H93" s="56">
        <v>20.37735</v>
      </c>
      <c r="I93" s="40">
        <v>531</v>
      </c>
      <c r="J93" s="40">
        <v>139.93102200000001</v>
      </c>
      <c r="K93" s="41">
        <v>14.341240000000001</v>
      </c>
      <c r="L93" s="41">
        <f t="shared" si="2"/>
        <v>376.72773799999999</v>
      </c>
      <c r="M93" s="57">
        <v>403.05120399999998</v>
      </c>
      <c r="N93" s="41">
        <v>95.508475000000004</v>
      </c>
      <c r="O93" s="41">
        <v>10.101221000000001</v>
      </c>
      <c r="P93" s="53">
        <f t="shared" si="3"/>
        <v>297.441508</v>
      </c>
      <c r="Q93" s="5"/>
      <c r="R93" s="5"/>
      <c r="S93" s="5"/>
      <c r="T93" s="5"/>
    </row>
    <row r="94" spans="1:20" x14ac:dyDescent="0.3">
      <c r="A94" s="54"/>
      <c r="B94" s="40">
        <v>89</v>
      </c>
      <c r="C94" s="55">
        <v>492</v>
      </c>
      <c r="D94" s="55">
        <v>170.24849900000001</v>
      </c>
      <c r="E94" s="40">
        <v>35.724251000000002</v>
      </c>
      <c r="F94" s="40">
        <v>112.6465</v>
      </c>
      <c r="G94" s="40">
        <v>11.807230000000001</v>
      </c>
      <c r="H94" s="56">
        <v>10.07042</v>
      </c>
      <c r="I94" s="40">
        <v>151</v>
      </c>
      <c r="J94" s="40">
        <v>50.106085</v>
      </c>
      <c r="K94" s="41">
        <v>7.0954480000000002</v>
      </c>
      <c r="L94" s="41">
        <f t="shared" si="2"/>
        <v>93.798466999999988</v>
      </c>
      <c r="M94" s="57">
        <v>108.870777</v>
      </c>
      <c r="N94" s="41">
        <v>30.730086</v>
      </c>
      <c r="O94" s="41">
        <v>6.0976509999999999</v>
      </c>
      <c r="P94" s="53">
        <f t="shared" si="3"/>
        <v>72.043040000000005</v>
      </c>
      <c r="Q94" s="5"/>
      <c r="R94" s="5"/>
      <c r="S94" s="5"/>
      <c r="T94" s="5"/>
    </row>
    <row r="95" spans="1:20" x14ac:dyDescent="0.3">
      <c r="A95" s="54"/>
      <c r="B95" s="40">
        <v>90</v>
      </c>
      <c r="C95" s="55">
        <v>307</v>
      </c>
      <c r="D95" s="55">
        <v>120.681</v>
      </c>
      <c r="E95" s="40">
        <v>23.979319</v>
      </c>
      <c r="F95" s="40">
        <v>86.255081000000004</v>
      </c>
      <c r="G95" s="40">
        <v>9.6774199999999997</v>
      </c>
      <c r="H95" s="56">
        <v>0.76922999999999997</v>
      </c>
      <c r="I95" s="40">
        <v>242</v>
      </c>
      <c r="J95" s="40">
        <v>72.582363000000001</v>
      </c>
      <c r="K95" s="41">
        <v>8.2010299999999994</v>
      </c>
      <c r="L95" s="41">
        <f t="shared" si="2"/>
        <v>161.21660700000001</v>
      </c>
      <c r="M95" s="57">
        <v>173.98455799999999</v>
      </c>
      <c r="N95" s="41">
        <v>48.121608999999999</v>
      </c>
      <c r="O95" s="41">
        <v>5.7253759999999998</v>
      </c>
      <c r="P95" s="53">
        <f t="shared" si="3"/>
        <v>120.13757299999999</v>
      </c>
      <c r="Q95" s="5"/>
      <c r="R95" s="5"/>
      <c r="S95" s="5"/>
      <c r="T95" s="5"/>
    </row>
    <row r="96" spans="1:20" x14ac:dyDescent="0.3">
      <c r="G96" s="36"/>
      <c r="H96" s="42"/>
      <c r="L96" s="36"/>
      <c r="Q96" s="5"/>
      <c r="R96" s="5"/>
      <c r="S96" s="5"/>
      <c r="T96" s="5"/>
    </row>
    <row r="97" spans="2:20" x14ac:dyDescent="0.3">
      <c r="B97" s="41"/>
      <c r="C97" s="41">
        <f t="shared" ref="C97:P97" si="4">SUM(C6:C96)</f>
        <v>106215</v>
      </c>
      <c r="D97" s="41">
        <f t="shared" si="4"/>
        <v>64426.049223000024</v>
      </c>
      <c r="E97" s="41">
        <f t="shared" si="4"/>
        <v>14461.194498999994</v>
      </c>
      <c r="F97" s="41">
        <f t="shared" si="4"/>
        <v>41259.794571999999</v>
      </c>
      <c r="G97" s="41">
        <f t="shared" si="4"/>
        <v>4321.8372719999988</v>
      </c>
      <c r="H97" s="41">
        <f t="shared" si="4"/>
        <v>3141.8432410000005</v>
      </c>
      <c r="I97" s="41">
        <f t="shared" si="4"/>
        <v>52334.509809999989</v>
      </c>
      <c r="J97" s="41">
        <f t="shared" si="4"/>
        <v>11940.771674000001</v>
      </c>
      <c r="K97" s="41">
        <f t="shared" si="4"/>
        <v>1704.3702289999999</v>
      </c>
      <c r="L97" s="41">
        <f t="shared" si="4"/>
        <v>38689.367907000014</v>
      </c>
      <c r="M97" s="41">
        <f t="shared" si="4"/>
        <v>40564.862166000006</v>
      </c>
      <c r="N97" s="41">
        <f t="shared" si="4"/>
        <v>8438.9764950000026</v>
      </c>
      <c r="O97" s="41">
        <f t="shared" si="4"/>
        <v>1237.9582590000005</v>
      </c>
      <c r="P97" s="41">
        <f t="shared" si="4"/>
        <v>30887.927412000005</v>
      </c>
      <c r="Q97" s="5"/>
      <c r="R97" s="5"/>
      <c r="S97" s="5"/>
      <c r="T97" s="5"/>
    </row>
    <row r="99" spans="2:20" x14ac:dyDescent="0.3">
      <c r="C99" s="36">
        <f>C97/4</f>
        <v>26553.75</v>
      </c>
    </row>
  </sheetData>
  <sheetProtection sheet="1" selectLockedCells="1"/>
  <protectedRanges>
    <protectedRange sqref="A6:A95" name="Range1"/>
  </protectedRanges>
  <mergeCells count="5">
    <mergeCell ref="D4:H4"/>
    <mergeCell ref="M4:P4"/>
    <mergeCell ref="I4:L4"/>
    <mergeCell ref="C4:C5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abSelected="1" zoomScaleNormal="100" workbookViewId="0">
      <selection activeCell="A3" sqref="A3:F4"/>
    </sheetView>
  </sheetViews>
  <sheetFormatPr defaultColWidth="9.1796875" defaultRowHeight="13" x14ac:dyDescent="0.3"/>
  <cols>
    <col min="1" max="1" width="11.54296875" style="46" customWidth="1"/>
    <col min="2" max="2" width="13.7265625" style="46" customWidth="1"/>
    <col min="3" max="4" width="6.26953125" style="46" bestFit="1" customWidth="1"/>
    <col min="5" max="6" width="6.26953125" style="46" customWidth="1"/>
    <col min="7" max="7" width="10.1796875" style="46" bestFit="1" customWidth="1"/>
    <col min="8" max="8" width="6.26953125" style="46" customWidth="1"/>
    <col min="9" max="9" width="10.1796875" style="46" bestFit="1" customWidth="1"/>
    <col min="10" max="10" width="8" style="46" bestFit="1" customWidth="1"/>
    <col min="11" max="12" width="8" style="46" customWidth="1"/>
    <col min="13" max="13" width="13.1796875" style="46" customWidth="1"/>
    <col min="14" max="15" width="8" style="46" bestFit="1" customWidth="1"/>
    <col min="16" max="16" width="8" style="46" customWidth="1"/>
    <col min="17" max="17" width="10.1796875" style="46" bestFit="1" customWidth="1"/>
    <col min="18" max="18" width="6.453125" style="46" bestFit="1" customWidth="1"/>
    <col min="19" max="19" width="9.1796875" style="46" bestFit="1" customWidth="1"/>
    <col min="20" max="20" width="7.453125" style="46" bestFit="1" customWidth="1"/>
    <col min="21" max="21" width="6.81640625" style="46" bestFit="1" customWidth="1"/>
    <col min="22" max="22" width="5.453125" style="46" bestFit="1" customWidth="1"/>
    <col min="23" max="16384" width="9.1796875" style="46"/>
  </cols>
  <sheetData>
    <row r="1" spans="1:16" s="49" customFormat="1" ht="15.5" x14ac:dyDescent="0.35">
      <c r="A1" s="48" t="s">
        <v>0</v>
      </c>
      <c r="B1" s="48"/>
      <c r="F1" s="50" t="s">
        <v>30</v>
      </c>
      <c r="G1" s="71">
        <v>26553.75</v>
      </c>
    </row>
    <row r="2" spans="1:16" s="49" customFormat="1" ht="14.5" x14ac:dyDescent="0.35">
      <c r="A2" s="48" t="s">
        <v>54</v>
      </c>
      <c r="B2" s="48"/>
    </row>
    <row r="3" spans="1:16" s="49" customFormat="1" ht="14.5" x14ac:dyDescent="0.35">
      <c r="A3" s="79" t="s">
        <v>1</v>
      </c>
      <c r="B3" s="79"/>
      <c r="C3" s="79"/>
      <c r="D3" s="79"/>
      <c r="E3" s="79"/>
      <c r="F3" s="79"/>
    </row>
    <row r="4" spans="1:16" s="49" customFormat="1" ht="14.5" x14ac:dyDescent="0.35">
      <c r="A4" s="79"/>
      <c r="B4" s="79"/>
      <c r="C4" s="79"/>
      <c r="D4" s="79"/>
      <c r="E4" s="79"/>
      <c r="F4" s="79"/>
    </row>
    <row r="5" spans="1:16" ht="13.5" thickBot="1" x14ac:dyDescent="0.35">
      <c r="A5" s="47"/>
      <c r="B5" s="47"/>
      <c r="C5" s="47"/>
      <c r="D5" s="47"/>
      <c r="E5" s="47"/>
      <c r="F5" s="47"/>
    </row>
    <row r="6" spans="1:16" ht="13.5" thickBot="1" x14ac:dyDescent="0.35">
      <c r="C6" s="66" t="s">
        <v>27</v>
      </c>
      <c r="D6" s="67"/>
      <c r="E6" s="67"/>
      <c r="F6" s="67"/>
      <c r="G6" s="67"/>
      <c r="H6" s="68"/>
      <c r="I6" s="84" t="s">
        <v>29</v>
      </c>
      <c r="J6" s="85"/>
      <c r="K6" s="85"/>
      <c r="L6" s="85"/>
      <c r="M6" s="85"/>
      <c r="N6" s="86"/>
    </row>
    <row r="7" spans="1:16" ht="13.5" thickBot="1" x14ac:dyDescent="0.35">
      <c r="A7" s="6" t="s">
        <v>26</v>
      </c>
      <c r="B7" s="6" t="s">
        <v>25</v>
      </c>
      <c r="C7" s="28">
        <v>1</v>
      </c>
      <c r="D7" s="29">
        <v>2</v>
      </c>
      <c r="E7" s="29">
        <v>3</v>
      </c>
      <c r="F7" s="29">
        <v>4</v>
      </c>
      <c r="G7" s="30" t="s">
        <v>2</v>
      </c>
      <c r="H7" s="30" t="s">
        <v>3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2</v>
      </c>
      <c r="N7" s="30" t="s">
        <v>3</v>
      </c>
    </row>
    <row r="8" spans="1:16" ht="12.75" customHeight="1" x14ac:dyDescent="0.3">
      <c r="A8" s="87" t="s">
        <v>49</v>
      </c>
      <c r="B8" s="31" t="s">
        <v>15</v>
      </c>
      <c r="C8" s="8">
        <f>SUMIF(Assignments!$A$6:$A$95,"=1",Assignments!$C$6:$C$95)</f>
        <v>0</v>
      </c>
      <c r="D8" s="9">
        <f>SUMIF(Assignments!$A$6:$A$95,"=2",Assignments!$C$6:$C$95)</f>
        <v>0</v>
      </c>
      <c r="E8" s="9">
        <f>SUMIF(Assignments!$A$6:$A$95,"=3",Assignments!$C$6:$C$95)</f>
        <v>0</v>
      </c>
      <c r="F8" s="9">
        <f>SUMIF(Assignments!$A$6:$A$95,"=4",Assignments!$C$6:$C$95)</f>
        <v>0</v>
      </c>
      <c r="G8" s="10">
        <f>H8-SUM(C8:F8)</f>
        <v>106215</v>
      </c>
      <c r="H8" s="10">
        <f>Assignments!C97</f>
        <v>106215</v>
      </c>
      <c r="I8" s="11"/>
      <c r="J8" s="12"/>
      <c r="K8" s="12"/>
      <c r="L8" s="12"/>
      <c r="M8" s="43"/>
      <c r="N8" s="13"/>
      <c r="P8" s="7"/>
    </row>
    <row r="9" spans="1:16" ht="26.5" thickBot="1" x14ac:dyDescent="0.35">
      <c r="A9" s="88"/>
      <c r="B9" s="32" t="s">
        <v>28</v>
      </c>
      <c r="C9" s="14">
        <f>C8-$G$1</f>
        <v>-26553.75</v>
      </c>
      <c r="D9" s="15">
        <f>D8-$G$1</f>
        <v>-26553.75</v>
      </c>
      <c r="E9" s="15">
        <f>E8-$G$1</f>
        <v>-26553.75</v>
      </c>
      <c r="F9" s="15">
        <f>F8-$G$1</f>
        <v>-26553.75</v>
      </c>
      <c r="G9" s="16"/>
      <c r="H9" s="16">
        <f>MAX(C9:F9)-MIN(C9:F9)</f>
        <v>0</v>
      </c>
      <c r="I9" s="69">
        <f>C9/$G$1</f>
        <v>-1</v>
      </c>
      <c r="J9" s="70">
        <f>D9/$G$1</f>
        <v>-1</v>
      </c>
      <c r="K9" s="70">
        <f>E9/$G$1</f>
        <v>-1</v>
      </c>
      <c r="L9" s="70">
        <f>F9/$G$1</f>
        <v>-1</v>
      </c>
      <c r="M9" s="44"/>
      <c r="N9" s="27">
        <f>H9/$G$1</f>
        <v>0</v>
      </c>
      <c r="P9" s="7"/>
    </row>
    <row r="10" spans="1:16" x14ac:dyDescent="0.3">
      <c r="A10" s="81" t="s">
        <v>18</v>
      </c>
      <c r="B10" s="31" t="s">
        <v>16</v>
      </c>
      <c r="C10" s="8">
        <f>SUMIF(Assignments!$A$6:$A$95,"=1",Assignments!$D$6:$D$95)</f>
        <v>0</v>
      </c>
      <c r="D10" s="9">
        <f>SUMIF(Assignments!$A$6:$A$95,"=2",Assignments!$D$6:$D$95)</f>
        <v>0</v>
      </c>
      <c r="E10" s="9">
        <f>SUMIF(Assignments!$A$6:$A$95,"=3",Assignments!$D$6:$D$95)</f>
        <v>0</v>
      </c>
      <c r="F10" s="9">
        <f>SUMIF(Assignments!$A$6:$A$95,"=4",Assignments!$D$6:$D$95)</f>
        <v>0</v>
      </c>
      <c r="G10" s="10">
        <f t="shared" ref="G10:G22" si="0">H10-SUM(C10:F10)</f>
        <v>64426.049223000024</v>
      </c>
      <c r="H10" s="10">
        <v>64426.049223000024</v>
      </c>
      <c r="I10" s="11"/>
      <c r="J10" s="12"/>
      <c r="K10" s="12"/>
      <c r="L10" s="12"/>
      <c r="M10" s="45"/>
      <c r="N10" s="26"/>
      <c r="P10" s="7"/>
    </row>
    <row r="11" spans="1:16" x14ac:dyDescent="0.3">
      <c r="A11" s="82"/>
      <c r="B11" s="33" t="s">
        <v>20</v>
      </c>
      <c r="C11" s="14">
        <f>SUMIF(Assignments!$A$6:$A$95,"=1",Assignments!$E$6:$E$95)</f>
        <v>0</v>
      </c>
      <c r="D11" s="15">
        <f>SUMIF(Assignments!$A$6:$A$95,"=2",Assignments!$E$6:$E$95)</f>
        <v>0</v>
      </c>
      <c r="E11" s="15">
        <f>SUMIF(Assignments!$A$6:$A$95,"=3",Assignments!$E$6:$E$95)</f>
        <v>0</v>
      </c>
      <c r="F11" s="15">
        <f>SUMIF(Assignments!$A$6:$A$95,"=4",Assignments!$E$6:$E$95)</f>
        <v>0</v>
      </c>
      <c r="G11" s="16">
        <f t="shared" si="0"/>
        <v>14461.194498999994</v>
      </c>
      <c r="H11" s="16">
        <v>14461.194498999994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IF(G11&gt;0,G11/G$10,"")</f>
        <v>0.22446191677755967</v>
      </c>
      <c r="N11" s="19">
        <f>H11/H$10</f>
        <v>0.22446191677755967</v>
      </c>
      <c r="P11" s="7"/>
    </row>
    <row r="12" spans="1:16" x14ac:dyDescent="0.3">
      <c r="A12" s="82"/>
      <c r="B12" s="33" t="s">
        <v>21</v>
      </c>
      <c r="C12" s="14">
        <f>SUMIF(Assignments!$A$6:$A$95,"=1",Assignments!$F$6:$F$95)</f>
        <v>0</v>
      </c>
      <c r="D12" s="15">
        <f>SUMIF(Assignments!$A$6:$A$95,"=2",Assignments!$F$6:$F$95)</f>
        <v>0</v>
      </c>
      <c r="E12" s="15">
        <f>SUMIF(Assignments!$A$6:$A$95,"=3",Assignments!$F$6:$F$95)</f>
        <v>0</v>
      </c>
      <c r="F12" s="15">
        <f>SUMIF(Assignments!$A$6:$A$95,"=4",Assignments!$F$6:$F$95)</f>
        <v>0</v>
      </c>
      <c r="G12" s="16">
        <f t="shared" si="0"/>
        <v>41259.794571999999</v>
      </c>
      <c r="H12" s="16">
        <v>41259.794571999999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 t="shared" ref="M12:M14" si="2">IF(G12&gt;0,G12/G$10,"")</f>
        <v>0.64042099538318886</v>
      </c>
      <c r="N12" s="19">
        <f>H12/H$10</f>
        <v>0.64042099538318886</v>
      </c>
      <c r="P12" s="7"/>
    </row>
    <row r="13" spans="1:16" x14ac:dyDescent="0.3">
      <c r="A13" s="82"/>
      <c r="B13" s="33" t="s">
        <v>43</v>
      </c>
      <c r="C13" s="14">
        <f>SUMIF(Assignments!$A$6:$A$95,"=1",Assignments!$G$6:$G$95)</f>
        <v>0</v>
      </c>
      <c r="D13" s="15">
        <f>SUMIF(Assignments!$A$6:$A$95,"=2",Assignments!$G$6:$G$95)</f>
        <v>0</v>
      </c>
      <c r="E13" s="15">
        <f>SUMIF(Assignments!$A$6:$A$95,"=3",Assignments!$G$6:$G$95)</f>
        <v>0</v>
      </c>
      <c r="F13" s="15">
        <f>SUMIF(Assignments!$A$6:$A$95,"=4",Assignments!$G$6:$G$95)</f>
        <v>0</v>
      </c>
      <c r="G13" s="16">
        <f t="shared" si="0"/>
        <v>4321.8372719999988</v>
      </c>
      <c r="H13" s="16">
        <v>4321.8372719999988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 t="shared" si="2"/>
        <v>6.7082140285223454E-2</v>
      </c>
      <c r="N13" s="19">
        <f>H13/H$10</f>
        <v>6.7082140285223454E-2</v>
      </c>
      <c r="P13" s="7"/>
    </row>
    <row r="14" spans="1:16" ht="13.5" thickBot="1" x14ac:dyDescent="0.35">
      <c r="A14" s="82"/>
      <c r="B14" s="33" t="s">
        <v>22</v>
      </c>
      <c r="C14" s="14">
        <f>SUMIF(Assignments!$A$6:$A$95,"=1",Assignments!$H$6:$H$95)</f>
        <v>0</v>
      </c>
      <c r="D14" s="15">
        <f>SUMIF(Assignments!$A$6:$A$95,"=2",Assignments!$H$6:$H$95)</f>
        <v>0</v>
      </c>
      <c r="E14" s="15">
        <f>SUMIF(Assignments!$A$6:$A$95,"=3",Assignments!$H$6:$H$95)</f>
        <v>0</v>
      </c>
      <c r="F14" s="15">
        <f>SUMIF(Assignments!$A$6:$A$95,"=4",Assignments!$H$6:$H$95)</f>
        <v>0</v>
      </c>
      <c r="G14" s="16">
        <f t="shared" si="0"/>
        <v>3141.8432410000005</v>
      </c>
      <c r="H14" s="16">
        <v>3141.8432410000005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 t="shared" si="2"/>
        <v>4.8766660052753416E-2</v>
      </c>
      <c r="N14" s="19">
        <f>H14/H$10</f>
        <v>4.8766660052753416E-2</v>
      </c>
      <c r="P14" s="7"/>
    </row>
    <row r="15" spans="1:16" x14ac:dyDescent="0.3">
      <c r="A15" s="81" t="s">
        <v>50</v>
      </c>
      <c r="B15" s="31" t="s">
        <v>31</v>
      </c>
      <c r="C15" s="8">
        <f>SUMIF(Assignments!$A$6:$A$95,"=1",Assignments!$I$6:$I$95)</f>
        <v>0</v>
      </c>
      <c r="D15" s="9">
        <f>SUMIF(Assignments!$A$6:$A$95,"=2",Assignments!$I$6:$I$95)</f>
        <v>0</v>
      </c>
      <c r="E15" s="9">
        <f>SUMIF(Assignments!$A$6:$A$95,"=3",Assignments!$I$6:$I$95)</f>
        <v>0</v>
      </c>
      <c r="F15" s="9">
        <f>SUMIF(Assignments!$A$6:$A$95,"=4",Assignments!$I$6:$I$95)</f>
        <v>0</v>
      </c>
      <c r="G15" s="10">
        <f t="shared" si="0"/>
        <v>52334.509809999989</v>
      </c>
      <c r="H15" s="10">
        <v>52334.509809999989</v>
      </c>
      <c r="I15" s="11"/>
      <c r="J15" s="12"/>
      <c r="K15" s="12"/>
      <c r="L15" s="12"/>
      <c r="M15" s="44"/>
      <c r="N15" s="26"/>
      <c r="P15" s="7"/>
    </row>
    <row r="16" spans="1:16" x14ac:dyDescent="0.3">
      <c r="A16" s="82"/>
      <c r="B16" s="33" t="s">
        <v>33</v>
      </c>
      <c r="C16" s="14">
        <f>SUMIF(Assignments!$A$6:$A$95,"=1",Assignments!$J$6:$J$95)</f>
        <v>0</v>
      </c>
      <c r="D16" s="15">
        <f>SUMIF(Assignments!$A$6:$A$95,"=2",Assignments!$J$6:$J$95)</f>
        <v>0</v>
      </c>
      <c r="E16" s="15">
        <f>SUMIF(Assignments!$A$6:$A$95,"=3",Assignments!$J$6:$J$95)</f>
        <v>0</v>
      </c>
      <c r="F16" s="15">
        <f>SUMIF(Assignments!$A$6:$A$95,"=4",Assignments!$J$6:$J$95)</f>
        <v>0</v>
      </c>
      <c r="G16" s="16">
        <f t="shared" si="0"/>
        <v>11940.771674000001</v>
      </c>
      <c r="H16" s="16">
        <v>11940.771674000001</v>
      </c>
      <c r="I16" s="17" t="e">
        <f t="shared" ref="I16:L18" si="3">C16/C$15</f>
        <v>#DIV/0!</v>
      </c>
      <c r="J16" s="18" t="e">
        <f t="shared" si="3"/>
        <v>#DIV/0!</v>
      </c>
      <c r="K16" s="18" t="e">
        <f t="shared" si="3"/>
        <v>#DIV/0!</v>
      </c>
      <c r="L16" s="18" t="e">
        <f t="shared" si="3"/>
        <v>#DIV/0!</v>
      </c>
      <c r="M16" s="44">
        <f>IF(G16&gt;0,G16/G$15,"")</f>
        <v>0.22816248241076253</v>
      </c>
      <c r="N16" s="19">
        <f>H16/H$15</f>
        <v>0.22816248241076253</v>
      </c>
      <c r="P16" s="7"/>
    </row>
    <row r="17" spans="1:18" x14ac:dyDescent="0.3">
      <c r="A17" s="82"/>
      <c r="B17" s="33" t="s">
        <v>17</v>
      </c>
      <c r="C17" s="14">
        <f>SUMIF(Assignments!$A$6:$A$95,"=1",Assignments!$K$6:$K$95)</f>
        <v>0</v>
      </c>
      <c r="D17" s="15">
        <f>SUMIF(Assignments!$A$6:$A$95,"=2",Assignments!$K$6:$K$95)</f>
        <v>0</v>
      </c>
      <c r="E17" s="15">
        <f>SUMIF(Assignments!$A$6:$A$95,"=3",Assignments!$K$6:$K$95)</f>
        <v>0</v>
      </c>
      <c r="F17" s="15">
        <f>SUMIF(Assignments!$A$6:$A$95,"=4",Assignments!$K$6:$K$95)</f>
        <v>0</v>
      </c>
      <c r="G17" s="16">
        <f t="shared" si="0"/>
        <v>1704.3702289999999</v>
      </c>
      <c r="H17" s="16">
        <v>1704.3702289999999</v>
      </c>
      <c r="I17" s="17" t="e">
        <f t="shared" si="3"/>
        <v>#DIV/0!</v>
      </c>
      <c r="J17" s="18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44">
        <f t="shared" ref="M17:M18" si="4">IF(G17&gt;0,G17/G$15,"")</f>
        <v>3.2566851876280146E-2</v>
      </c>
      <c r="N17" s="19">
        <f>H17/H$15</f>
        <v>3.2566851876280146E-2</v>
      </c>
      <c r="P17" s="7"/>
    </row>
    <row r="18" spans="1:18" ht="13.5" thickBot="1" x14ac:dyDescent="0.35">
      <c r="A18" s="83"/>
      <c r="B18" s="34" t="s">
        <v>45</v>
      </c>
      <c r="C18" s="20">
        <f>SUMIF(Assignments!$A$6:$A$95,"=1",Assignments!$L$6:$L$95)</f>
        <v>0</v>
      </c>
      <c r="D18" s="21">
        <f>SUMIF(Assignments!$A$6:$A$95,"=2",Assignments!$L$6:$L$95)</f>
        <v>0</v>
      </c>
      <c r="E18" s="21">
        <f>SUMIF(Assignments!$A$6:$A$95,"=3",Assignments!$L$6:$L$95)</f>
        <v>0</v>
      </c>
      <c r="F18" s="21">
        <f>SUMIF(Assignments!$A$6:$A$95,"=4",Assignments!$L$6:$L$95)</f>
        <v>0</v>
      </c>
      <c r="G18" s="22">
        <f t="shared" si="0"/>
        <v>38689.367907000014</v>
      </c>
      <c r="H18" s="22">
        <v>38689.367907000014</v>
      </c>
      <c r="I18" s="23" t="e">
        <f t="shared" si="3"/>
        <v>#DIV/0!</v>
      </c>
      <c r="J18" s="24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44">
        <f t="shared" si="4"/>
        <v>0.73927066571295785</v>
      </c>
      <c r="N18" s="25">
        <f>H18/H$15</f>
        <v>0.73927066571295785</v>
      </c>
      <c r="P18" s="7"/>
    </row>
    <row r="19" spans="1:18" x14ac:dyDescent="0.3">
      <c r="A19" s="81" t="s">
        <v>51</v>
      </c>
      <c r="B19" s="31" t="s">
        <v>32</v>
      </c>
      <c r="C19" s="8">
        <f>SUMIF(Assignments!$A$6:$A$95,"=1",Assignments!$M$6:$M$95)</f>
        <v>0</v>
      </c>
      <c r="D19" s="9">
        <f>SUMIF(Assignments!$A$6:$A$95,"=2",Assignments!$M$6:$M$95)</f>
        <v>0</v>
      </c>
      <c r="E19" s="9">
        <f>SUMIF(Assignments!$A$6:$A$95,"=3",Assignments!$M$6:$M$95)</f>
        <v>0</v>
      </c>
      <c r="F19" s="9">
        <f>SUMIF(Assignments!$A$6:$A$95,"=4",Assignments!$M$6:$M$95)</f>
        <v>0</v>
      </c>
      <c r="G19" s="10">
        <f t="shared" si="0"/>
        <v>40564.862166000006</v>
      </c>
      <c r="H19" s="10">
        <v>40564.862166000006</v>
      </c>
      <c r="I19" s="11"/>
      <c r="J19" s="12"/>
      <c r="K19" s="12"/>
      <c r="L19" s="12"/>
      <c r="M19" s="45"/>
      <c r="N19" s="26"/>
      <c r="P19" s="7"/>
    </row>
    <row r="20" spans="1:18" x14ac:dyDescent="0.3">
      <c r="A20" s="82"/>
      <c r="B20" s="33" t="s">
        <v>33</v>
      </c>
      <c r="C20" s="14">
        <f>SUMIF(Assignments!$A$6:$A$95,"=1",Assignments!$N$6:$N$95)</f>
        <v>0</v>
      </c>
      <c r="D20" s="15">
        <f>SUMIF(Assignments!$A$6:$A$95,"=2",Assignments!$N$6:$N$95)</f>
        <v>0</v>
      </c>
      <c r="E20" s="15">
        <f>SUMIF(Assignments!$A$6:$A$95,"=3",Assignments!$N$6:$N$95)</f>
        <v>0</v>
      </c>
      <c r="F20" s="15">
        <f>SUMIF(Assignments!$A$6:$A$95,"=4",Assignments!$N$6:$N$95)</f>
        <v>0</v>
      </c>
      <c r="G20" s="16">
        <f t="shared" si="0"/>
        <v>8438.9764950000026</v>
      </c>
      <c r="H20" s="16">
        <v>8438.9764950000026</v>
      </c>
      <c r="I20" s="17" t="e">
        <f t="shared" ref="I20:L22" si="5">C20/C$19</f>
        <v>#DIV/0!</v>
      </c>
      <c r="J20" s="18" t="e">
        <f t="shared" si="5"/>
        <v>#DIV/0!</v>
      </c>
      <c r="K20" s="18" t="e">
        <f t="shared" si="5"/>
        <v>#DIV/0!</v>
      </c>
      <c r="L20" s="18" t="e">
        <f t="shared" si="5"/>
        <v>#DIV/0!</v>
      </c>
      <c r="M20" s="44">
        <f>IF(G20&gt;0,G20/G$19,"")</f>
        <v>0.20803661209215807</v>
      </c>
      <c r="N20" s="19">
        <f>H20/H$19</f>
        <v>0.20803661209215807</v>
      </c>
      <c r="P20" s="7"/>
    </row>
    <row r="21" spans="1:18" x14ac:dyDescent="0.3">
      <c r="A21" s="82"/>
      <c r="B21" s="33" t="s">
        <v>17</v>
      </c>
      <c r="C21" s="14">
        <f>SUMIF(Assignments!$A$6:$A$95,"=1",Assignments!$O$6:$O$95)</f>
        <v>0</v>
      </c>
      <c r="D21" s="15">
        <f>SUMIF(Assignments!$A$6:$A$95,"=2",Assignments!$O$6:$O$95)</f>
        <v>0</v>
      </c>
      <c r="E21" s="15">
        <f>SUMIF(Assignments!$A$6:$A$95,"=3",Assignments!$O$6:$O$95)</f>
        <v>0</v>
      </c>
      <c r="F21" s="15">
        <f>SUMIF(Assignments!$A$6:$A$95,"=4",Assignments!$O$6:$O$95)</f>
        <v>0</v>
      </c>
      <c r="G21" s="16">
        <f t="shared" si="0"/>
        <v>1237.9582590000005</v>
      </c>
      <c r="H21" s="16">
        <v>1237.9582590000005</v>
      </c>
      <c r="I21" s="17" t="e">
        <f t="shared" si="5"/>
        <v>#DIV/0!</v>
      </c>
      <c r="J21" s="18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44">
        <f t="shared" ref="M21:M22" si="6">IF(G21&gt;0,G21/G$19,"")</f>
        <v>3.0517994956669965E-2</v>
      </c>
      <c r="N21" s="19">
        <f>H21/H$19</f>
        <v>3.0517994956669965E-2</v>
      </c>
      <c r="P21" s="7"/>
    </row>
    <row r="22" spans="1:18" ht="13.5" thickBot="1" x14ac:dyDescent="0.35">
      <c r="A22" s="83"/>
      <c r="B22" s="34" t="s">
        <v>45</v>
      </c>
      <c r="C22" s="20">
        <f>SUMIF(Assignments!$A$6:$A$95,"=1",Assignments!$P$6:$P$95)</f>
        <v>0</v>
      </c>
      <c r="D22" s="21">
        <f>SUMIF(Assignments!$A$6:$A$95,"=2",Assignments!$P$6:$P$95)</f>
        <v>0</v>
      </c>
      <c r="E22" s="21">
        <f>SUMIF(Assignments!$A$6:$A$95,"=3",Assignments!$P$6:$P$95)</f>
        <v>0</v>
      </c>
      <c r="F22" s="21">
        <f>SUMIF(Assignments!$A$6:$A$95,"=4",Assignments!$P$6:$P$95)</f>
        <v>0</v>
      </c>
      <c r="G22" s="22">
        <f t="shared" si="0"/>
        <v>30887.927412000005</v>
      </c>
      <c r="H22" s="22">
        <v>30887.927412000005</v>
      </c>
      <c r="I22" s="23" t="e">
        <f t="shared" si="5"/>
        <v>#DIV/0!</v>
      </c>
      <c r="J22" s="24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35">
        <f t="shared" si="6"/>
        <v>0.76144539295117197</v>
      </c>
      <c r="N22" s="25">
        <f>H22/H$19</f>
        <v>0.76144539295117197</v>
      </c>
      <c r="P22" s="7"/>
    </row>
    <row r="23" spans="1:18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5" x14ac:dyDescent="0.35">
      <c r="A24" s="1" t="s">
        <v>38</v>
      </c>
    </row>
    <row r="25" spans="1:18" x14ac:dyDescent="0.3">
      <c r="A25" s="80" t="s">
        <v>42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18" x14ac:dyDescent="0.3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18" x14ac:dyDescent="0.3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x14ac:dyDescent="0.3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x14ac:dyDescent="0.3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18" x14ac:dyDescent="0.3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</sheetData>
  <sheetProtection sheet="1" selectLockedCells="1"/>
  <protectedRanges>
    <protectedRange sqref="A3:B3 I6:L6 C6:F6" name="Range1"/>
  </protectedRanges>
  <mergeCells count="7">
    <mergeCell ref="A3:F4"/>
    <mergeCell ref="A25:R30"/>
    <mergeCell ref="A15:A18"/>
    <mergeCell ref="A19:A22"/>
    <mergeCell ref="A10:A14"/>
    <mergeCell ref="I6:N6"/>
    <mergeCell ref="A8:A9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Shannon Kelly</cp:lastModifiedBy>
  <cp:lastPrinted>2017-04-20T07:56:20Z</cp:lastPrinted>
  <dcterms:created xsi:type="dcterms:W3CDTF">2009-06-26T00:03:19Z</dcterms:created>
  <dcterms:modified xsi:type="dcterms:W3CDTF">2021-09-10T15:41:46Z</dcterms:modified>
</cp:coreProperties>
</file>